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dF\Partnere\Lolland-Falsters stift\Bindende stiftsbidrag\"/>
    </mc:Choice>
  </mc:AlternateContent>
  <xr:revisionPtr revIDLastSave="0" documentId="13_ncr:1_{DC205C64-5652-4C44-AABB-04BC6B22E55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udgetopfølgning" sheetId="1" r:id="rId1"/>
    <sheet name="Enkeltansøgninge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C5" i="1"/>
  <c r="C14" i="1"/>
  <c r="C10" i="1"/>
  <c r="C7" i="1"/>
  <c r="C8" i="1"/>
  <c r="C6" i="1"/>
  <c r="C9" i="1"/>
  <c r="E29" i="1"/>
  <c r="C23" i="1" l="1"/>
  <c r="C22" i="1"/>
  <c r="C27" i="1"/>
  <c r="E8" i="2"/>
  <c r="C18" i="1"/>
  <c r="C25" i="1" l="1"/>
  <c r="E28" i="1"/>
  <c r="E21" i="1" l="1"/>
  <c r="E11" i="1"/>
  <c r="E27" i="1"/>
  <c r="E23" i="1" l="1"/>
  <c r="E25" i="1"/>
  <c r="B32" i="1" l="1"/>
  <c r="E20" i="1" l="1"/>
  <c r="E26" i="1"/>
  <c r="E22" i="1"/>
  <c r="E19" i="1"/>
  <c r="E18" i="1"/>
  <c r="E17" i="1"/>
  <c r="E16" i="1"/>
  <c r="E15" i="1"/>
  <c r="E14" i="1"/>
  <c r="E13" i="1"/>
  <c r="E12" i="1"/>
  <c r="E10" i="1"/>
  <c r="E9" i="1"/>
  <c r="E7" i="1"/>
  <c r="E6" i="1"/>
  <c r="E5" i="1"/>
  <c r="E8" i="1"/>
  <c r="D32" i="1"/>
  <c r="E32" i="1" s="1"/>
  <c r="E27" i="2" l="1"/>
  <c r="C31" i="1" l="1"/>
  <c r="C32" i="1" s="1"/>
  <c r="D27" i="2"/>
  <c r="B37" i="1"/>
  <c r="B39" i="1" l="1"/>
</calcChain>
</file>

<file path=xl/sharedStrings.xml><?xml version="1.0" encoding="utf-8"?>
<sst xmlns="http://schemas.openxmlformats.org/spreadsheetml/2006/main" count="74" uniqueCount="74">
  <si>
    <t>Afvigelse</t>
  </si>
  <si>
    <t>Præstekurser</t>
  </si>
  <si>
    <t>Religionspædagogisk udvalg alm. drift</t>
  </si>
  <si>
    <t xml:space="preserve">Studenterpræst </t>
  </si>
  <si>
    <t>Præstepraktik</t>
  </si>
  <si>
    <t>Kommunikationsmedarbejder</t>
  </si>
  <si>
    <t>Budget</t>
  </si>
  <si>
    <t>År til dato</t>
  </si>
  <si>
    <t>Realiseret</t>
  </si>
  <si>
    <t>Prognose</t>
  </si>
  <si>
    <t>Budget/prognose</t>
  </si>
  <si>
    <t>Udgifter i alt</t>
  </si>
  <si>
    <t>Forbrugsmulighed</t>
  </si>
  <si>
    <t>Forbrugsmulighed i alt</t>
  </si>
  <si>
    <t>Ansøger</t>
  </si>
  <si>
    <t>Aktivitet</t>
  </si>
  <si>
    <t>Total</t>
  </si>
  <si>
    <t>Bevilget</t>
  </si>
  <si>
    <t>Biskops rådighedsbeløb</t>
  </si>
  <si>
    <t>(kontering: 464310.36.79.4)</t>
  </si>
  <si>
    <t>Sygehuspræst</t>
  </si>
  <si>
    <t>Pilgrimspræst</t>
  </si>
  <si>
    <t>Hospicepræst</t>
  </si>
  <si>
    <t>Fængselspræst</t>
  </si>
  <si>
    <t>Det Mellemkirkelige Stiftsudvalg</t>
  </si>
  <si>
    <t>Overført overskud (akkumuleret)</t>
  </si>
  <si>
    <t>Stiftspræstestævne</t>
  </si>
  <si>
    <t>Folk og Kirke</t>
  </si>
  <si>
    <t>Kontingent Danske Kirkedage</t>
  </si>
  <si>
    <t>Folkekirken som Attraktiv arbejdsplads</t>
  </si>
  <si>
    <t>Dato</t>
  </si>
  <si>
    <t>Kommunikation (Publikationer)</t>
  </si>
  <si>
    <t>Projekt om differentieret vedligeholdelse (2021-2022)</t>
  </si>
  <si>
    <t>Mellemkirk. Stiftsudv., delt. Mellemkirk. Råds årsmøde</t>
  </si>
  <si>
    <t>Folkekirkens Skoletjeneste</t>
  </si>
  <si>
    <t>Enkelt-ansøgninger (ikke formålsbestemt)</t>
  </si>
  <si>
    <t>Budgetteret resultat</t>
  </si>
  <si>
    <t>Budgetopfølgning Stiftsråd 2022</t>
  </si>
  <si>
    <t>Ligning 2022</t>
  </si>
  <si>
    <t>Viborg Stiftsråd</t>
  </si>
  <si>
    <t>Orgelklubben</t>
  </si>
  <si>
    <t>LF Stifts Sociale Arbejde</t>
  </si>
  <si>
    <t>7 forskellige aktiviteter</t>
  </si>
  <si>
    <t>Udviklingsprojekter med Kirkefondet</t>
  </si>
  <si>
    <t>Bestyrelsen for Birgittafestival</t>
  </si>
  <si>
    <r>
      <t xml:space="preserve">Birgittadage 2022 </t>
    </r>
    <r>
      <rPr>
        <b/>
        <sz val="11"/>
        <color theme="1"/>
        <rFont val="Calibri"/>
        <family val="2"/>
        <scheme val="minor"/>
      </rPr>
      <t>(forfalder først i 2022)</t>
    </r>
  </si>
  <si>
    <t>Kørsel mm. udvalgsmøder</t>
  </si>
  <si>
    <r>
      <t>Deltagelse i Sorgkonference</t>
    </r>
    <r>
      <rPr>
        <b/>
        <sz val="11"/>
        <color theme="1"/>
        <rFont val="Calibri"/>
        <family val="2"/>
        <scheme val="minor"/>
      </rPr>
      <t xml:space="preserve"> (forfalder først i 2022)</t>
    </r>
  </si>
  <si>
    <t>Arresthuspræst Viborg Arrest</t>
  </si>
  <si>
    <r>
      <t xml:space="preserve">Fælles landsdækkende julekalender 2021 </t>
    </r>
    <r>
      <rPr>
        <b/>
        <sz val="11"/>
        <color theme="1"/>
        <rFont val="Calibri"/>
        <family val="2"/>
        <scheme val="minor"/>
      </rPr>
      <t>(fejlkonteret i 2021)</t>
    </r>
  </si>
  <si>
    <r>
      <t>Orgelundervisning af børn og unge</t>
    </r>
    <r>
      <rPr>
        <b/>
        <sz val="11"/>
        <color theme="1"/>
        <rFont val="Calibri"/>
        <family val="2"/>
        <scheme val="minor"/>
      </rPr>
      <t xml:space="preserve"> (kontonr. først modtaget 23.02.22)</t>
    </r>
  </si>
  <si>
    <r>
      <t xml:space="preserve">Kirkeblad for indsatte </t>
    </r>
    <r>
      <rPr>
        <b/>
        <sz val="11"/>
        <color theme="1"/>
        <rFont val="Calibri"/>
        <family val="2"/>
        <scheme val="minor"/>
      </rPr>
      <t>(først indløst i 2022)</t>
    </r>
  </si>
  <si>
    <t>Kirken i sommerlandet (stiftsudvalg)</t>
  </si>
  <si>
    <t>Diakonipræst</t>
  </si>
  <si>
    <t>Migrantpræst (Rødbyhavn)</t>
  </si>
  <si>
    <t>Enkeltansøgninger 2022</t>
  </si>
  <si>
    <t>FUV m.fl.</t>
  </si>
  <si>
    <t>Bogudgivelse om tilsyn og ledelse</t>
  </si>
  <si>
    <r>
      <t xml:space="preserve">Deltagelse med stand i Himmelske Dage 2022 </t>
    </r>
    <r>
      <rPr>
        <b/>
        <sz val="11"/>
        <color theme="1"/>
        <rFont val="Calibri"/>
        <family val="2"/>
        <scheme val="minor"/>
      </rPr>
      <t>(delvist udbetalt i 2021)</t>
    </r>
  </si>
  <si>
    <t>Realiseret i 2022</t>
  </si>
  <si>
    <t>Emmaus Højskole</t>
  </si>
  <si>
    <t>Kristent-Muslimsk Samtaleforum</t>
  </si>
  <si>
    <t>Kristent-Muslimsk Samtaleforums konference i 2022</t>
  </si>
  <si>
    <t>20. oktober 2022</t>
  </si>
  <si>
    <t>Arresthuspræst</t>
  </si>
  <si>
    <t>Støtte til Emmaus-mødet</t>
  </si>
  <si>
    <t>Udvalget for Ældre og Kirke</t>
  </si>
  <si>
    <t>Inspirationsdag om kirkens møde med personer emd demens</t>
  </si>
  <si>
    <t>Sognepræst Lill Hemmingsen</t>
  </si>
  <si>
    <t>Sognepræst Anders Lauritsen</t>
  </si>
  <si>
    <t>Sognepræst Birthe Friis m.fl.</t>
  </si>
  <si>
    <t>75 års jubilæum for første kvindelig præst (plus underskudsgaranti)</t>
  </si>
  <si>
    <t>Arresthuspræster</t>
  </si>
  <si>
    <t>Åndehullet, kirkeblad for indsatte (årlig bevilling)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</si>
</sst>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,##0_ ;[Red]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0" fillId="0" borderId="4" xfId="0" applyBorder="1"/>
    <xf numFmtId="164" fontId="2" fillId="0" borderId="1" xfId="0" applyNumberFormat="1" applyFont="1" applyBorder="1"/>
    <xf numFmtId="4" fontId="0" fillId="0" borderId="0" xfId="0" applyNumberFormat="1"/>
    <xf numFmtId="4" fontId="1" fillId="0" borderId="6" xfId="0" applyNumberFormat="1" applyFont="1" applyBorder="1"/>
    <xf numFmtId="4" fontId="1" fillId="0" borderId="10" xfId="0" applyNumberFormat="1" applyFont="1" applyBorder="1"/>
    <xf numFmtId="4" fontId="0" fillId="0" borderId="7" xfId="0" applyNumberFormat="1" applyBorder="1"/>
    <xf numFmtId="4" fontId="0" fillId="0" borderId="2" xfId="0" applyNumberFormat="1" applyBorder="1"/>
    <xf numFmtId="4" fontId="0" fillId="0" borderId="8" xfId="0" applyNumberFormat="1" applyBorder="1"/>
    <xf numFmtId="4" fontId="0" fillId="0" borderId="1" xfId="0" applyNumberFormat="1" applyBorder="1"/>
    <xf numFmtId="4" fontId="0" fillId="0" borderId="9" xfId="0" applyNumberFormat="1" applyBorder="1"/>
    <xf numFmtId="4" fontId="0" fillId="0" borderId="5" xfId="0" applyNumberFormat="1" applyBorder="1"/>
    <xf numFmtId="4" fontId="0" fillId="0" borderId="1" xfId="0" applyNumberFormat="1" applyFill="1" applyBorder="1"/>
    <xf numFmtId="164" fontId="2" fillId="0" borderId="0" xfId="0" applyNumberFormat="1" applyFont="1"/>
    <xf numFmtId="4" fontId="0" fillId="0" borderId="1" xfId="0" applyNumberFormat="1" applyBorder="1"/>
    <xf numFmtId="14" fontId="0" fillId="0" borderId="1" xfId="0" applyNumberFormat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3" fontId="2" fillId="0" borderId="11" xfId="0" applyNumberFormat="1" applyFont="1" applyBorder="1"/>
    <xf numFmtId="0" fontId="2" fillId="0" borderId="12" xfId="0" applyFont="1" applyBorder="1"/>
    <xf numFmtId="164" fontId="2" fillId="0" borderId="1" xfId="0" applyNumberFormat="1" applyFont="1" applyFill="1" applyBorder="1"/>
    <xf numFmtId="3" fontId="2" fillId="0" borderId="11" xfId="0" applyNumberFormat="1" applyFont="1" applyFill="1" applyBorder="1"/>
    <xf numFmtId="164" fontId="2" fillId="0" borderId="11" xfId="0" applyNumberFormat="1" applyFont="1" applyBorder="1"/>
    <xf numFmtId="0" fontId="5" fillId="0" borderId="12" xfId="0" applyFont="1" applyBorder="1"/>
    <xf numFmtId="164" fontId="5" fillId="0" borderId="11" xfId="0" applyNumberFormat="1" applyFont="1" applyBorder="1"/>
    <xf numFmtId="164" fontId="5" fillId="0" borderId="1" xfId="0" applyNumberFormat="1" applyFont="1" applyBorder="1"/>
    <xf numFmtId="0" fontId="2" fillId="0" borderId="0" xfId="0" applyFont="1"/>
    <xf numFmtId="0" fontId="5" fillId="0" borderId="0" xfId="0" applyFont="1"/>
    <xf numFmtId="165" fontId="2" fillId="0" borderId="1" xfId="0" applyNumberFormat="1" applyFont="1" applyBorder="1"/>
    <xf numFmtId="165" fontId="2" fillId="0" borderId="1" xfId="0" applyNumberFormat="1" applyFont="1" applyFill="1" applyBorder="1"/>
    <xf numFmtId="165" fontId="5" fillId="0" borderId="1" xfId="0" applyNumberFormat="1" applyFont="1" applyBorder="1"/>
    <xf numFmtId="14" fontId="0" fillId="0" borderId="13" xfId="0" applyNumberFormat="1" applyBorder="1"/>
    <xf numFmtId="0" fontId="0" fillId="0" borderId="14" xfId="0" applyBorder="1"/>
    <xf numFmtId="14" fontId="0" fillId="0" borderId="2" xfId="0" applyNumberFormat="1" applyBorder="1"/>
    <xf numFmtId="14" fontId="0" fillId="0" borderId="2" xfId="0" applyNumberFormat="1" applyFont="1" applyBorder="1"/>
    <xf numFmtId="0" fontId="0" fillId="0" borderId="2" xfId="0" applyFont="1" applyBorder="1" applyAlignment="1">
      <alignment wrapText="1"/>
    </xf>
    <xf numFmtId="0" fontId="0" fillId="0" borderId="1" xfId="0" applyFont="1" applyBorder="1" applyAlignment="1">
      <alignment wrapText="1"/>
    </xf>
    <xf numFmtId="4" fontId="0" fillId="0" borderId="7" xfId="0" applyNumberFormat="1" applyFont="1" applyBorder="1"/>
    <xf numFmtId="4" fontId="0" fillId="0" borderId="2" xfId="0" applyNumberFormat="1" applyFont="1" applyBorder="1"/>
    <xf numFmtId="0" fontId="0" fillId="0" borderId="0" xfId="0" applyFont="1"/>
    <xf numFmtId="4" fontId="0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zoomScaleNormal="100" workbookViewId="0">
      <selection activeCell="C32" sqref="C32"/>
    </sheetView>
  </sheetViews>
  <sheetFormatPr defaultRowHeight="15" x14ac:dyDescent="0.25"/>
  <cols>
    <col min="1" max="1" width="51.85546875" customWidth="1"/>
    <col min="2" max="2" width="17.85546875" customWidth="1"/>
    <col min="3" max="3" width="15.140625" customWidth="1"/>
    <col min="4" max="4" width="15.5703125" customWidth="1"/>
    <col min="5" max="5" width="13.28515625" bestFit="1" customWidth="1"/>
  </cols>
  <sheetData>
    <row r="1" spans="1:5" ht="18.75" x14ac:dyDescent="0.3">
      <c r="A1" s="5" t="s">
        <v>37</v>
      </c>
    </row>
    <row r="3" spans="1:5" x14ac:dyDescent="0.25">
      <c r="A3" s="4" t="s">
        <v>63</v>
      </c>
      <c r="B3" s="2" t="s">
        <v>6</v>
      </c>
      <c r="C3" s="2" t="s">
        <v>8</v>
      </c>
      <c r="D3" s="2" t="s">
        <v>9</v>
      </c>
      <c r="E3" s="2" t="s">
        <v>0</v>
      </c>
    </row>
    <row r="4" spans="1:5" x14ac:dyDescent="0.25">
      <c r="B4" s="2">
        <v>2022</v>
      </c>
      <c r="C4" s="2" t="s">
        <v>7</v>
      </c>
      <c r="D4" s="2">
        <v>2022</v>
      </c>
      <c r="E4" s="3" t="s">
        <v>10</v>
      </c>
    </row>
    <row r="5" spans="1:5" x14ac:dyDescent="0.25">
      <c r="A5" s="29" t="s">
        <v>26</v>
      </c>
      <c r="B5" s="28">
        <v>135000</v>
      </c>
      <c r="C5" s="38">
        <f>17500+7423.54+9000+300+27666+66615+2100+244.9+1500</f>
        <v>132349.44</v>
      </c>
      <c r="D5" s="28">
        <v>132349</v>
      </c>
      <c r="E5" s="11">
        <f t="shared" ref="E5:E29" si="0">B5-D5</f>
        <v>2651</v>
      </c>
    </row>
    <row r="6" spans="1:5" x14ac:dyDescent="0.25">
      <c r="A6" s="29" t="s">
        <v>1</v>
      </c>
      <c r="B6" s="28">
        <v>100000</v>
      </c>
      <c r="C6" s="38">
        <f>1171+2000+4000+652.5+856.44+522.4+2000+1612</f>
        <v>12814.34</v>
      </c>
      <c r="D6" s="28">
        <v>100000</v>
      </c>
      <c r="E6" s="11">
        <f t="shared" si="0"/>
        <v>0</v>
      </c>
    </row>
    <row r="7" spans="1:5" x14ac:dyDescent="0.25">
      <c r="A7" s="29" t="s">
        <v>2</v>
      </c>
      <c r="B7" s="28">
        <v>20000</v>
      </c>
      <c r="C7" s="38">
        <f>990.5+168</f>
        <v>1158.5</v>
      </c>
      <c r="D7" s="28">
        <v>20000</v>
      </c>
      <c r="E7" s="11">
        <f t="shared" si="0"/>
        <v>0</v>
      </c>
    </row>
    <row r="8" spans="1:5" x14ac:dyDescent="0.25">
      <c r="A8" s="29" t="s">
        <v>34</v>
      </c>
      <c r="B8" s="28">
        <v>135000</v>
      </c>
      <c r="C8" s="38">
        <f>33750+33750+33750+33750</f>
        <v>135000</v>
      </c>
      <c r="D8" s="28">
        <v>135000</v>
      </c>
      <c r="E8" s="11">
        <f t="shared" si="0"/>
        <v>0</v>
      </c>
    </row>
    <row r="9" spans="1:5" x14ac:dyDescent="0.25">
      <c r="A9" s="29" t="s">
        <v>31</v>
      </c>
      <c r="B9" s="28">
        <v>90000</v>
      </c>
      <c r="C9" s="38">
        <f>580+2000+116-441.23+97.18+4151.84+899.85+1875+69.95+54-100+714.64+300+9.99+300+599+1186+736.83+750</f>
        <v>13899.05</v>
      </c>
      <c r="D9" s="28">
        <v>90000</v>
      </c>
      <c r="E9" s="11">
        <f t="shared" si="0"/>
        <v>0</v>
      </c>
    </row>
    <row r="10" spans="1:5" x14ac:dyDescent="0.25">
      <c r="A10" s="29" t="s">
        <v>24</v>
      </c>
      <c r="B10" s="28">
        <v>31000</v>
      </c>
      <c r="C10" s="38">
        <f>521+542+3000+6507+1463.67+898.56+542+1570.28+220</f>
        <v>15264.51</v>
      </c>
      <c r="D10" s="28">
        <v>31000</v>
      </c>
      <c r="E10" s="11">
        <f t="shared" si="0"/>
        <v>0</v>
      </c>
    </row>
    <row r="11" spans="1:5" x14ac:dyDescent="0.25">
      <c r="A11" s="29" t="s">
        <v>33</v>
      </c>
      <c r="B11" s="28">
        <v>18000</v>
      </c>
      <c r="C11" s="38">
        <v>0</v>
      </c>
      <c r="D11" s="28">
        <v>0</v>
      </c>
      <c r="E11" s="11">
        <f t="shared" si="0"/>
        <v>18000</v>
      </c>
    </row>
    <row r="12" spans="1:5" x14ac:dyDescent="0.25">
      <c r="A12" s="29" t="s">
        <v>4</v>
      </c>
      <c r="B12" s="28">
        <v>30000</v>
      </c>
      <c r="C12" s="38">
        <v>0</v>
      </c>
      <c r="D12" s="28">
        <v>0</v>
      </c>
      <c r="E12" s="11">
        <f t="shared" si="0"/>
        <v>30000</v>
      </c>
    </row>
    <row r="13" spans="1:5" x14ac:dyDescent="0.25">
      <c r="A13" s="29" t="s">
        <v>5</v>
      </c>
      <c r="B13" s="31">
        <v>375000</v>
      </c>
      <c r="C13" s="39">
        <v>375000</v>
      </c>
      <c r="D13" s="31">
        <v>375000</v>
      </c>
      <c r="E13" s="11">
        <f t="shared" si="0"/>
        <v>0</v>
      </c>
    </row>
    <row r="14" spans="1:5" x14ac:dyDescent="0.25">
      <c r="A14" s="29" t="s">
        <v>46</v>
      </c>
      <c r="B14" s="31">
        <v>15000</v>
      </c>
      <c r="C14" s="39">
        <f>687.87+2295+60+612.48+63.75+970+376+470+5608.98+620.62+707.13+585+1347+315+1260+970+768</f>
        <v>17716.830000000002</v>
      </c>
      <c r="D14" s="31">
        <v>20000</v>
      </c>
      <c r="E14" s="11">
        <f t="shared" si="0"/>
        <v>-5000</v>
      </c>
    </row>
    <row r="15" spans="1:5" x14ac:dyDescent="0.25">
      <c r="A15" s="29" t="s">
        <v>27</v>
      </c>
      <c r="B15" s="28">
        <v>12000</v>
      </c>
      <c r="C15" s="38">
        <v>0</v>
      </c>
      <c r="D15" s="28">
        <v>0</v>
      </c>
      <c r="E15" s="11">
        <f t="shared" si="0"/>
        <v>12000</v>
      </c>
    </row>
    <row r="16" spans="1:5" x14ac:dyDescent="0.25">
      <c r="A16" s="29" t="s">
        <v>28</v>
      </c>
      <c r="B16" s="28">
        <v>2500</v>
      </c>
      <c r="C16" s="38">
        <v>2500</v>
      </c>
      <c r="D16" s="28">
        <v>2500</v>
      </c>
      <c r="E16" s="11">
        <f t="shared" si="0"/>
        <v>0</v>
      </c>
    </row>
    <row r="17" spans="1:5" x14ac:dyDescent="0.25">
      <c r="A17" s="29" t="s">
        <v>3</v>
      </c>
      <c r="B17" s="28">
        <v>5000</v>
      </c>
      <c r="C17" s="38">
        <v>0</v>
      </c>
      <c r="D17" s="28">
        <v>0</v>
      </c>
      <c r="E17" s="11">
        <f t="shared" si="0"/>
        <v>5000</v>
      </c>
    </row>
    <row r="18" spans="1:5" x14ac:dyDescent="0.25">
      <c r="A18" s="29" t="s">
        <v>20</v>
      </c>
      <c r="B18" s="28">
        <v>5000</v>
      </c>
      <c r="C18" s="38">
        <f>1581.25+929+549.98</f>
        <v>3060.23</v>
      </c>
      <c r="D18" s="28">
        <v>5000</v>
      </c>
      <c r="E18" s="11">
        <f t="shared" si="0"/>
        <v>0</v>
      </c>
    </row>
    <row r="19" spans="1:5" x14ac:dyDescent="0.25">
      <c r="A19" s="29" t="s">
        <v>21</v>
      </c>
      <c r="B19" s="28">
        <v>5000</v>
      </c>
      <c r="C19" s="38"/>
      <c r="D19" s="28">
        <v>5000</v>
      </c>
      <c r="E19" s="11">
        <f t="shared" si="0"/>
        <v>0</v>
      </c>
    </row>
    <row r="20" spans="1:5" x14ac:dyDescent="0.25">
      <c r="A20" s="29" t="s">
        <v>54</v>
      </c>
      <c r="B20" s="28">
        <v>5000</v>
      </c>
      <c r="C20" s="38"/>
      <c r="D20" s="28">
        <v>5000</v>
      </c>
      <c r="E20" s="11">
        <f t="shared" si="0"/>
        <v>0</v>
      </c>
    </row>
    <row r="21" spans="1:5" x14ac:dyDescent="0.25">
      <c r="A21" s="29" t="s">
        <v>53</v>
      </c>
      <c r="B21" s="28">
        <v>5000</v>
      </c>
      <c r="C21" s="38"/>
      <c r="D21" s="28">
        <v>5000</v>
      </c>
      <c r="E21" s="11">
        <f t="shared" si="0"/>
        <v>0</v>
      </c>
    </row>
    <row r="22" spans="1:5" x14ac:dyDescent="0.25">
      <c r="A22" s="29" t="s">
        <v>22</v>
      </c>
      <c r="B22" s="28">
        <v>5000</v>
      </c>
      <c r="C22" s="38">
        <f>1159.84</f>
        <v>1159.8399999999999</v>
      </c>
      <c r="D22" s="28">
        <v>5000</v>
      </c>
      <c r="E22" s="11">
        <f t="shared" si="0"/>
        <v>0</v>
      </c>
    </row>
    <row r="23" spans="1:5" x14ac:dyDescent="0.25">
      <c r="A23" s="29" t="s">
        <v>23</v>
      </c>
      <c r="B23" s="28">
        <v>5000</v>
      </c>
      <c r="C23" s="38">
        <f>5000</f>
        <v>5000</v>
      </c>
      <c r="D23" s="28">
        <v>5000</v>
      </c>
      <c r="E23" s="11">
        <f t="shared" si="0"/>
        <v>0</v>
      </c>
    </row>
    <row r="24" spans="1:5" x14ac:dyDescent="0.25">
      <c r="A24" s="29" t="s">
        <v>64</v>
      </c>
      <c r="B24" s="28">
        <v>5000</v>
      </c>
      <c r="C24" s="38"/>
      <c r="D24" s="28">
        <v>5000</v>
      </c>
      <c r="E24" s="11">
        <f t="shared" si="0"/>
        <v>0</v>
      </c>
    </row>
    <row r="25" spans="1:5" x14ac:dyDescent="0.25">
      <c r="A25" s="29" t="s">
        <v>18</v>
      </c>
      <c r="B25" s="28">
        <v>40000</v>
      </c>
      <c r="C25" s="38">
        <f>3000</f>
        <v>3000</v>
      </c>
      <c r="D25" s="28">
        <v>40000</v>
      </c>
      <c r="E25" s="11">
        <f t="shared" si="0"/>
        <v>0</v>
      </c>
    </row>
    <row r="26" spans="1:5" x14ac:dyDescent="0.25">
      <c r="A26" s="29" t="s">
        <v>29</v>
      </c>
      <c r="B26" s="28">
        <v>5000</v>
      </c>
      <c r="C26" s="38"/>
      <c r="D26" s="28">
        <v>5000</v>
      </c>
      <c r="E26" s="11">
        <f t="shared" si="0"/>
        <v>0</v>
      </c>
    </row>
    <row r="27" spans="1:5" x14ac:dyDescent="0.25">
      <c r="A27" s="29" t="s">
        <v>32</v>
      </c>
      <c r="B27" s="28">
        <v>25000</v>
      </c>
      <c r="C27" s="38">
        <f>25000</f>
        <v>25000</v>
      </c>
      <c r="D27" s="28">
        <v>25000</v>
      </c>
      <c r="E27" s="11">
        <f t="shared" si="0"/>
        <v>0</v>
      </c>
    </row>
    <row r="28" spans="1:5" x14ac:dyDescent="0.25">
      <c r="A28" s="29" t="s">
        <v>52</v>
      </c>
      <c r="B28" s="28">
        <v>25000</v>
      </c>
      <c r="C28" s="38"/>
      <c r="D28" s="30">
        <v>25000</v>
      </c>
      <c r="E28" s="11">
        <f t="shared" si="0"/>
        <v>0</v>
      </c>
    </row>
    <row r="29" spans="1:5" x14ac:dyDescent="0.25">
      <c r="A29" s="29" t="s">
        <v>43</v>
      </c>
      <c r="B29" s="28">
        <v>25000</v>
      </c>
      <c r="C29" s="38">
        <v>0</v>
      </c>
      <c r="D29" s="30">
        <v>25000</v>
      </c>
      <c r="E29" s="11">
        <f t="shared" si="0"/>
        <v>0</v>
      </c>
    </row>
    <row r="30" spans="1:5" x14ac:dyDescent="0.25">
      <c r="A30" s="29"/>
      <c r="B30" s="32"/>
      <c r="C30" s="38"/>
      <c r="D30" s="11"/>
      <c r="E30" s="11"/>
    </row>
    <row r="31" spans="1:5" x14ac:dyDescent="0.25">
      <c r="A31" s="29" t="s">
        <v>35</v>
      </c>
      <c r="B31" s="32"/>
      <c r="C31" s="38">
        <f>Enkeltansøgninger!E27</f>
        <v>104023</v>
      </c>
      <c r="D31" s="11"/>
      <c r="E31" s="11"/>
    </row>
    <row r="32" spans="1:5" x14ac:dyDescent="0.25">
      <c r="A32" s="33" t="s">
        <v>11</v>
      </c>
      <c r="B32" s="34">
        <f>SUM(B5:B31)</f>
        <v>1123500</v>
      </c>
      <c r="C32" s="40">
        <f>SUM(C5:C31)</f>
        <v>846945.74</v>
      </c>
      <c r="D32" s="35">
        <f>SUM(D5:D31)</f>
        <v>1060849</v>
      </c>
      <c r="E32" s="35">
        <f>B32-D32</f>
        <v>62651</v>
      </c>
    </row>
    <row r="33" spans="1:5" x14ac:dyDescent="0.25">
      <c r="A33" s="36"/>
      <c r="B33" s="22"/>
      <c r="C33" s="22"/>
      <c r="D33" s="22"/>
      <c r="E33" s="22"/>
    </row>
    <row r="34" spans="1:5" x14ac:dyDescent="0.25">
      <c r="A34" s="37" t="s">
        <v>12</v>
      </c>
      <c r="B34" s="22"/>
      <c r="C34" s="22"/>
      <c r="D34" s="22"/>
      <c r="E34" s="22"/>
    </row>
    <row r="35" spans="1:5" x14ac:dyDescent="0.25">
      <c r="A35" s="36" t="s">
        <v>38</v>
      </c>
      <c r="B35" s="22">
        <v>1050000</v>
      </c>
      <c r="C35" s="22"/>
      <c r="D35" s="22"/>
      <c r="E35" s="22"/>
    </row>
    <row r="36" spans="1:5" x14ac:dyDescent="0.25">
      <c r="A36" t="s">
        <v>25</v>
      </c>
      <c r="B36" s="22">
        <v>679689.77</v>
      </c>
      <c r="C36" s="6"/>
      <c r="D36" s="6"/>
      <c r="E36" s="6"/>
    </row>
    <row r="37" spans="1:5" x14ac:dyDescent="0.25">
      <c r="A37" s="4" t="s">
        <v>13</v>
      </c>
      <c r="B37" s="7">
        <f>SUM(B35:B36)</f>
        <v>1729689.77</v>
      </c>
      <c r="C37" s="6"/>
      <c r="D37" s="6"/>
      <c r="E37" s="6"/>
    </row>
    <row r="38" spans="1:5" x14ac:dyDescent="0.25">
      <c r="B38" s="6"/>
      <c r="C38" s="6"/>
      <c r="D38" s="6"/>
      <c r="E38" s="6"/>
    </row>
    <row r="39" spans="1:5" x14ac:dyDescent="0.25">
      <c r="A39" s="4" t="s">
        <v>36</v>
      </c>
      <c r="B39" s="7">
        <f>SUM(B37-B32)</f>
        <v>606189.77</v>
      </c>
      <c r="C39" s="6"/>
      <c r="D39" s="6"/>
      <c r="E39" s="6"/>
    </row>
  </sheetData>
  <pageMargins left="0.23622047244094491" right="0.23622047244094491" top="0.74803149606299213" bottom="0.74803149606299213" header="0.31496062992125984" footer="0.31496062992125984"/>
  <pageSetup paperSize="9" scale="8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C17" sqref="C17"/>
    </sheetView>
  </sheetViews>
  <sheetFormatPr defaultRowHeight="15" x14ac:dyDescent="0.25"/>
  <cols>
    <col min="1" max="1" width="14.85546875" customWidth="1"/>
    <col min="2" max="2" width="32" customWidth="1"/>
    <col min="3" max="3" width="67.7109375" customWidth="1"/>
    <col min="4" max="4" width="13.140625" style="12" customWidth="1"/>
    <col min="5" max="5" width="15.5703125" style="12" customWidth="1"/>
  </cols>
  <sheetData>
    <row r="1" spans="1:5" ht="18.75" x14ac:dyDescent="0.3">
      <c r="A1" s="5" t="s">
        <v>55</v>
      </c>
      <c r="C1" t="s">
        <v>19</v>
      </c>
    </row>
    <row r="2" spans="1:5" ht="15.75" thickBot="1" x14ac:dyDescent="0.3"/>
    <row r="3" spans="1:5" ht="16.5" thickTop="1" thickBot="1" x14ac:dyDescent="0.3">
      <c r="A3" s="8" t="s">
        <v>30</v>
      </c>
      <c r="B3" s="9" t="s">
        <v>14</v>
      </c>
      <c r="C3" s="9" t="s">
        <v>15</v>
      </c>
      <c r="D3" s="13" t="s">
        <v>17</v>
      </c>
      <c r="E3" s="14" t="s">
        <v>59</v>
      </c>
    </row>
    <row r="4" spans="1:5" ht="15.75" thickTop="1" x14ac:dyDescent="0.25">
      <c r="A4" s="41">
        <v>44335</v>
      </c>
      <c r="B4" s="25" t="s">
        <v>39</v>
      </c>
      <c r="C4" s="26" t="s">
        <v>49</v>
      </c>
      <c r="D4" s="15">
        <v>11000</v>
      </c>
      <c r="E4" s="16">
        <v>11000</v>
      </c>
    </row>
    <row r="5" spans="1:5" s="49" customFormat="1" x14ac:dyDescent="0.25">
      <c r="A5" s="44">
        <v>44335</v>
      </c>
      <c r="B5" s="45" t="s">
        <v>48</v>
      </c>
      <c r="C5" s="46" t="s">
        <v>51</v>
      </c>
      <c r="D5" s="47">
        <v>2500</v>
      </c>
      <c r="E5" s="48">
        <v>2500</v>
      </c>
    </row>
    <row r="6" spans="1:5" x14ac:dyDescent="0.25">
      <c r="A6" s="43">
        <v>44440</v>
      </c>
      <c r="B6" s="25" t="s">
        <v>44</v>
      </c>
      <c r="C6" s="26" t="s">
        <v>45</v>
      </c>
      <c r="D6" s="15">
        <v>10000</v>
      </c>
      <c r="E6" s="16">
        <v>10000</v>
      </c>
    </row>
    <row r="7" spans="1:5" ht="15.75" customHeight="1" x14ac:dyDescent="0.25">
      <c r="A7" s="24">
        <v>44518</v>
      </c>
      <c r="B7" s="26" t="s">
        <v>40</v>
      </c>
      <c r="C7" s="26" t="s">
        <v>50</v>
      </c>
      <c r="D7" s="17">
        <v>30000</v>
      </c>
      <c r="E7" s="21">
        <v>30000</v>
      </c>
    </row>
    <row r="8" spans="1:5" x14ac:dyDescent="0.25">
      <c r="A8" s="24">
        <v>44518</v>
      </c>
      <c r="B8" s="1" t="s">
        <v>68</v>
      </c>
      <c r="C8" s="1" t="s">
        <v>47</v>
      </c>
      <c r="D8" s="23">
        <v>12000</v>
      </c>
      <c r="E8" s="23">
        <f>1600+521+465+800+800+400+542+800+542</f>
        <v>6470</v>
      </c>
    </row>
    <row r="9" spans="1:5" x14ac:dyDescent="0.25">
      <c r="A9" s="24">
        <v>44518</v>
      </c>
      <c r="B9" s="26" t="s">
        <v>69</v>
      </c>
      <c r="C9" s="26" t="s">
        <v>58</v>
      </c>
      <c r="D9" s="17">
        <v>8280</v>
      </c>
      <c r="E9" s="23">
        <v>2053</v>
      </c>
    </row>
    <row r="10" spans="1:5" x14ac:dyDescent="0.25">
      <c r="A10" s="24">
        <v>44609</v>
      </c>
      <c r="B10" s="26" t="s">
        <v>41</v>
      </c>
      <c r="C10" s="26" t="s">
        <v>42</v>
      </c>
      <c r="D10" s="17">
        <v>30000</v>
      </c>
      <c r="E10" s="23">
        <v>30000</v>
      </c>
    </row>
    <row r="11" spans="1:5" x14ac:dyDescent="0.25">
      <c r="A11" s="24">
        <v>44823</v>
      </c>
      <c r="B11" s="26" t="s">
        <v>56</v>
      </c>
      <c r="C11" s="26" t="s">
        <v>57</v>
      </c>
      <c r="D11" s="17">
        <v>2000</v>
      </c>
      <c r="E11" s="21">
        <v>2000</v>
      </c>
    </row>
    <row r="12" spans="1:5" x14ac:dyDescent="0.25">
      <c r="A12" s="24">
        <v>44823</v>
      </c>
      <c r="B12" s="26" t="s">
        <v>60</v>
      </c>
      <c r="C12" s="26" t="s">
        <v>65</v>
      </c>
      <c r="D12" s="50">
        <v>10000</v>
      </c>
      <c r="E12" s="21">
        <v>10000</v>
      </c>
    </row>
    <row r="13" spans="1:5" ht="15" customHeight="1" x14ac:dyDescent="0.25">
      <c r="A13" s="24">
        <v>44823</v>
      </c>
      <c r="B13" s="26" t="s">
        <v>61</v>
      </c>
      <c r="C13" s="26" t="s">
        <v>62</v>
      </c>
      <c r="D13" s="17">
        <v>3000</v>
      </c>
      <c r="E13" s="18"/>
    </row>
    <row r="14" spans="1:5" x14ac:dyDescent="0.25">
      <c r="A14" s="24">
        <v>44868</v>
      </c>
      <c r="B14" s="26" t="s">
        <v>66</v>
      </c>
      <c r="C14" s="26" t="s">
        <v>67</v>
      </c>
      <c r="D14" s="17">
        <v>20000</v>
      </c>
      <c r="E14" s="18"/>
    </row>
    <row r="15" spans="1:5" x14ac:dyDescent="0.25">
      <c r="A15" s="24">
        <v>44868</v>
      </c>
      <c r="B15" s="26" t="s">
        <v>70</v>
      </c>
      <c r="C15" s="26" t="s">
        <v>71</v>
      </c>
      <c r="D15" s="17">
        <v>40000</v>
      </c>
      <c r="E15" s="18"/>
    </row>
    <row r="16" spans="1:5" x14ac:dyDescent="0.25">
      <c r="A16" s="24">
        <v>44868</v>
      </c>
      <c r="B16" s="26" t="s">
        <v>72</v>
      </c>
      <c r="C16" s="26" t="s">
        <v>73</v>
      </c>
      <c r="D16" s="17">
        <v>2500</v>
      </c>
      <c r="E16" s="18"/>
    </row>
    <row r="17" spans="1:5" x14ac:dyDescent="0.25">
      <c r="A17" s="1"/>
      <c r="B17" s="26"/>
      <c r="C17" s="26"/>
      <c r="D17" s="17"/>
      <c r="E17" s="18"/>
    </row>
    <row r="18" spans="1:5" x14ac:dyDescent="0.25">
      <c r="A18" s="1"/>
      <c r="B18" s="26"/>
      <c r="C18" s="26"/>
      <c r="D18" s="17"/>
      <c r="E18" s="18"/>
    </row>
    <row r="19" spans="1:5" x14ac:dyDescent="0.25">
      <c r="A19" s="1"/>
      <c r="B19" s="26"/>
      <c r="C19" s="26"/>
      <c r="D19" s="17"/>
      <c r="E19" s="18"/>
    </row>
    <row r="20" spans="1:5" x14ac:dyDescent="0.25">
      <c r="A20" s="1"/>
      <c r="B20" s="26"/>
      <c r="C20" s="26"/>
      <c r="D20" s="17"/>
      <c r="E20" s="18"/>
    </row>
    <row r="21" spans="1:5" x14ac:dyDescent="0.25">
      <c r="A21" s="1"/>
      <c r="B21" s="26"/>
      <c r="C21" s="26"/>
      <c r="D21" s="17"/>
      <c r="E21" s="18"/>
    </row>
    <row r="22" spans="1:5" x14ac:dyDescent="0.25">
      <c r="A22" s="1"/>
      <c r="B22" s="26"/>
      <c r="C22" s="26"/>
      <c r="D22" s="17"/>
      <c r="E22" s="18"/>
    </row>
    <row r="23" spans="1:5" x14ac:dyDescent="0.25">
      <c r="A23" s="1"/>
      <c r="B23" s="26"/>
      <c r="C23" s="26"/>
      <c r="D23" s="17"/>
      <c r="E23" s="18"/>
    </row>
    <row r="24" spans="1:5" x14ac:dyDescent="0.25">
      <c r="A24" s="1"/>
      <c r="B24" s="26"/>
      <c r="C24" s="26"/>
      <c r="D24" s="17"/>
      <c r="E24" s="18"/>
    </row>
    <row r="25" spans="1:5" x14ac:dyDescent="0.25">
      <c r="A25" s="1"/>
      <c r="B25" s="26"/>
      <c r="C25" s="26"/>
      <c r="D25" s="17"/>
      <c r="E25" s="18"/>
    </row>
    <row r="26" spans="1:5" ht="15.75" thickBot="1" x14ac:dyDescent="0.3">
      <c r="A26" s="42"/>
      <c r="B26" s="27"/>
      <c r="C26" s="27"/>
      <c r="D26" s="19"/>
      <c r="E26" s="20"/>
    </row>
    <row r="27" spans="1:5" ht="16.5" thickTop="1" thickBot="1" x14ac:dyDescent="0.3">
      <c r="A27" s="8" t="s">
        <v>16</v>
      </c>
      <c r="B27" s="10"/>
      <c r="C27" s="10"/>
      <c r="D27" s="13">
        <f>SUM(D4:D26)</f>
        <v>181280</v>
      </c>
      <c r="E27" s="14">
        <f>SUM(E4:E26)</f>
        <v>104023</v>
      </c>
    </row>
    <row r="28" spans="1:5" ht="15.75" thickTop="1" x14ac:dyDescent="0.25"/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Budgetopfølgning</vt:lpstr>
      <vt:lpstr>Enkeltansøgninger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Kruse</dc:creator>
  <cp:lastModifiedBy>Lene Møller Krabbesmark</cp:lastModifiedBy>
  <cp:lastPrinted>2022-05-11T08:27:45Z</cp:lastPrinted>
  <dcterms:created xsi:type="dcterms:W3CDTF">2016-03-15T13:05:34Z</dcterms:created>
  <dcterms:modified xsi:type="dcterms:W3CDTF">2022-11-04T10:43:27Z</dcterms:modified>
</cp:coreProperties>
</file>