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nne-Sofie Holm\Stiftsrådet\Referat + bilag 14. september 2022\"/>
    </mc:Choice>
  </mc:AlternateContent>
  <xr:revisionPtr revIDLastSave="0" documentId="8_{16DA9040-4965-40C6-BCA6-681D97190915}" xr6:coauthVersionLast="47" xr6:coauthVersionMax="47" xr10:uidLastSave="{00000000-0000-0000-0000-000000000000}"/>
  <bookViews>
    <workbookView xWindow="7965" yWindow="1875" windowWidth="18945" windowHeight="10920" xr2:uid="{00000000-000D-0000-FFFF-FFFF00000000}"/>
  </bookViews>
  <sheets>
    <sheet name="Budgetopfølgn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" l="1"/>
  <c r="C23" i="1" l="1"/>
  <c r="C22" i="1"/>
  <c r="C7" i="1"/>
  <c r="C26" i="1"/>
  <c r="C14" i="1"/>
  <c r="C18" i="1"/>
  <c r="C13" i="1"/>
  <c r="C10" i="1"/>
  <c r="C9" i="1"/>
  <c r="C6" i="1"/>
  <c r="C24" i="1" l="1"/>
  <c r="C5" i="1"/>
  <c r="C8" i="1"/>
  <c r="E27" i="1"/>
  <c r="E21" i="1" l="1"/>
  <c r="E11" i="1"/>
  <c r="E26" i="1"/>
  <c r="E23" i="1" l="1"/>
  <c r="E24" i="1"/>
  <c r="B31" i="1" l="1"/>
  <c r="E20" i="1" l="1"/>
  <c r="E25" i="1"/>
  <c r="E22" i="1"/>
  <c r="E19" i="1"/>
  <c r="E18" i="1"/>
  <c r="E17" i="1"/>
  <c r="E16" i="1"/>
  <c r="E15" i="1"/>
  <c r="E14" i="1"/>
  <c r="E13" i="1"/>
  <c r="E12" i="1"/>
  <c r="E10" i="1"/>
  <c r="E9" i="1"/>
  <c r="E7" i="1"/>
  <c r="E6" i="1"/>
  <c r="E5" i="1"/>
  <c r="E8" i="1"/>
  <c r="D31" i="1"/>
  <c r="E31" i="1" s="1"/>
  <c r="C30" i="1" l="1"/>
  <c r="C31" i="1" s="1"/>
  <c r="B36" i="1"/>
  <c r="B38" i="1" l="1"/>
</calcChain>
</file>

<file path=xl/sharedStrings.xml><?xml version="1.0" encoding="utf-8"?>
<sst xmlns="http://schemas.openxmlformats.org/spreadsheetml/2006/main" count="39" uniqueCount="39">
  <si>
    <t>Afvigelse</t>
  </si>
  <si>
    <t>Præstekurser</t>
  </si>
  <si>
    <t>Religionspædagogisk udvalg alm. drift</t>
  </si>
  <si>
    <t xml:space="preserve">Studenterpræst </t>
  </si>
  <si>
    <t>Præstepraktik</t>
  </si>
  <si>
    <t>Kommunikationsmedarbejder</t>
  </si>
  <si>
    <t>Budget</t>
  </si>
  <si>
    <t>År til dato</t>
  </si>
  <si>
    <t>Realiseret</t>
  </si>
  <si>
    <t>Prognose</t>
  </si>
  <si>
    <t>Budget/prognose</t>
  </si>
  <si>
    <t>Udgifter i alt</t>
  </si>
  <si>
    <t>Forbrugsmulighed</t>
  </si>
  <si>
    <t>Forbrugsmulighed i alt</t>
  </si>
  <si>
    <t>Biskops rådighedsbeløb</t>
  </si>
  <si>
    <t>Sygehuspræst</t>
  </si>
  <si>
    <t>Pilgrimspræst</t>
  </si>
  <si>
    <t>Hospicepræst</t>
  </si>
  <si>
    <t>Fængselspræst</t>
  </si>
  <si>
    <t>Det Mellemkirkelige Stiftsudvalg</t>
  </si>
  <si>
    <t>Overført overskud (akkumuleret)</t>
  </si>
  <si>
    <t>Stiftspræstestævne</t>
  </si>
  <si>
    <t>Folk og Kirke</t>
  </si>
  <si>
    <t>Kontingent Danske Kirkedage</t>
  </si>
  <si>
    <t>Folkekirken som Attraktiv arbejdsplads</t>
  </si>
  <si>
    <t>Kommunikation (Publikationer)</t>
  </si>
  <si>
    <t>Projekt om differentieret vedligeholdelse (2021-2022)</t>
  </si>
  <si>
    <t>Mellemkirk. Stiftsudv., delt. Mellemkirk. Råds årsmøde</t>
  </si>
  <si>
    <t>Folkekirkens Skoletjeneste</t>
  </si>
  <si>
    <t>Enkelt-ansøgninger (ikke formålsbestemt)</t>
  </si>
  <si>
    <t>Budgetteret resultat</t>
  </si>
  <si>
    <t>Budgetopfølgning Stiftsråd 2022</t>
  </si>
  <si>
    <t>Ligning 2022</t>
  </si>
  <si>
    <t>Udviklingsprojekter med Kirkefondet</t>
  </si>
  <si>
    <t>Kørsel mm. udvalgsmøder</t>
  </si>
  <si>
    <t>Kirken i sommerlandet (stiftsudvalg)</t>
  </si>
  <si>
    <t>Diakonipræst</t>
  </si>
  <si>
    <t>Migrantpræst (Rødbyhavn)</t>
  </si>
  <si>
    <t>14.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</si>
</sst>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#,##0_ ;[Red]\-#,##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164" fontId="0" fillId="0" borderId="0" xfId="0" applyNumberFormat="1"/>
    <xf numFmtId="164" fontId="1" fillId="0" borderId="0" xfId="0" applyNumberFormat="1" applyFont="1"/>
    <xf numFmtId="164" fontId="2" fillId="0" borderId="1" xfId="0" applyNumberFormat="1" applyFont="1" applyBorder="1"/>
    <xf numFmtId="164" fontId="2" fillId="0" borderId="0" xfId="0" applyNumberFormat="1" applyFont="1"/>
    <xf numFmtId="3" fontId="2" fillId="0" borderId="2" xfId="0" applyNumberFormat="1" applyFont="1" applyBorder="1"/>
    <xf numFmtId="0" fontId="2" fillId="0" borderId="3" xfId="0" applyFont="1" applyBorder="1"/>
    <xf numFmtId="164" fontId="2" fillId="0" borderId="1" xfId="0" applyNumberFormat="1" applyFont="1" applyFill="1" applyBorder="1"/>
    <xf numFmtId="3" fontId="2" fillId="0" borderId="2" xfId="0" applyNumberFormat="1" applyFont="1" applyFill="1" applyBorder="1"/>
    <xf numFmtId="164" fontId="2" fillId="0" borderId="2" xfId="0" applyNumberFormat="1" applyFont="1" applyBorder="1"/>
    <xf numFmtId="0" fontId="5" fillId="0" borderId="3" xfId="0" applyFont="1" applyBorder="1"/>
    <xf numFmtId="164" fontId="5" fillId="0" borderId="2" xfId="0" applyNumberFormat="1" applyFont="1" applyBorder="1"/>
    <xf numFmtId="164" fontId="5" fillId="0" borderId="1" xfId="0" applyNumberFormat="1" applyFont="1" applyBorder="1"/>
    <xf numFmtId="0" fontId="2" fillId="0" borderId="0" xfId="0" applyFont="1"/>
    <xf numFmtId="0" fontId="5" fillId="0" borderId="0" xfId="0" applyFont="1"/>
    <xf numFmtId="165" fontId="2" fillId="0" borderId="1" xfId="0" applyNumberFormat="1" applyFont="1" applyBorder="1"/>
    <xf numFmtId="165" fontId="2" fillId="0" borderId="1" xfId="0" applyNumberFormat="1" applyFont="1" applyFill="1" applyBorder="1"/>
    <xf numFmtId="165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8"/>
  <sheetViews>
    <sheetView tabSelected="1" zoomScaleNormal="100" workbookViewId="0">
      <selection activeCell="A21" sqref="A21"/>
    </sheetView>
  </sheetViews>
  <sheetFormatPr defaultRowHeight="15" x14ac:dyDescent="0.25"/>
  <cols>
    <col min="1" max="1" width="51.85546875" customWidth="1"/>
    <col min="2" max="2" width="17.85546875" customWidth="1"/>
    <col min="3" max="3" width="15.140625" customWidth="1"/>
    <col min="4" max="4" width="15.5703125" customWidth="1"/>
    <col min="5" max="5" width="13.28515625" bestFit="1" customWidth="1"/>
  </cols>
  <sheetData>
    <row r="1" spans="1:5" ht="18.75" x14ac:dyDescent="0.3">
      <c r="A1" s="4" t="s">
        <v>31</v>
      </c>
    </row>
    <row r="3" spans="1:5" x14ac:dyDescent="0.25">
      <c r="A3" s="3" t="s">
        <v>38</v>
      </c>
      <c r="B3" s="1" t="s">
        <v>6</v>
      </c>
      <c r="C3" s="1" t="s">
        <v>8</v>
      </c>
      <c r="D3" s="1" t="s">
        <v>9</v>
      </c>
      <c r="E3" s="1" t="s">
        <v>0</v>
      </c>
    </row>
    <row r="4" spans="1:5" x14ac:dyDescent="0.25">
      <c r="B4" s="1">
        <v>2022</v>
      </c>
      <c r="C4" s="1" t="s">
        <v>7</v>
      </c>
      <c r="D4" s="1">
        <v>2022</v>
      </c>
      <c r="E4" s="2" t="s">
        <v>10</v>
      </c>
    </row>
    <row r="5" spans="1:5" x14ac:dyDescent="0.25">
      <c r="A5" s="10" t="s">
        <v>21</v>
      </c>
      <c r="B5" s="9">
        <v>135000</v>
      </c>
      <c r="C5" s="19">
        <f>17500</f>
        <v>17500</v>
      </c>
      <c r="D5" s="9">
        <v>135000</v>
      </c>
      <c r="E5" s="7">
        <f t="shared" ref="E5:E28" si="0">B5-D5</f>
        <v>0</v>
      </c>
    </row>
    <row r="6" spans="1:5" x14ac:dyDescent="0.25">
      <c r="A6" s="10" t="s">
        <v>1</v>
      </c>
      <c r="B6" s="9">
        <v>100000</v>
      </c>
      <c r="C6" s="19">
        <f>1171+2000+4000+652.5+856.44+522.4</f>
        <v>9202.34</v>
      </c>
      <c r="D6" s="9">
        <v>100000</v>
      </c>
      <c r="E6" s="7">
        <f t="shared" si="0"/>
        <v>0</v>
      </c>
    </row>
    <row r="7" spans="1:5" x14ac:dyDescent="0.25">
      <c r="A7" s="10" t="s">
        <v>2</v>
      </c>
      <c r="B7" s="9">
        <v>20000</v>
      </c>
      <c r="C7" s="19">
        <f>990.5</f>
        <v>990.5</v>
      </c>
      <c r="D7" s="9">
        <v>20000</v>
      </c>
      <c r="E7" s="7">
        <f t="shared" si="0"/>
        <v>0</v>
      </c>
    </row>
    <row r="8" spans="1:5" x14ac:dyDescent="0.25">
      <c r="A8" s="10" t="s">
        <v>28</v>
      </c>
      <c r="B8" s="9">
        <v>135000</v>
      </c>
      <c r="C8" s="19">
        <f>33750+33750+33750</f>
        <v>101250</v>
      </c>
      <c r="D8" s="9">
        <v>135000</v>
      </c>
      <c r="E8" s="7">
        <f t="shared" si="0"/>
        <v>0</v>
      </c>
    </row>
    <row r="9" spans="1:5" x14ac:dyDescent="0.25">
      <c r="A9" s="10" t="s">
        <v>25</v>
      </c>
      <c r="B9" s="9">
        <v>90000</v>
      </c>
      <c r="C9" s="19">
        <f>580+2000+116-441.23+97.18+4151.84+899.85+1875+69.95+54-100+714.64+300+9.99+300</f>
        <v>10627.22</v>
      </c>
      <c r="D9" s="9">
        <v>90000</v>
      </c>
      <c r="E9" s="7">
        <f t="shared" si="0"/>
        <v>0</v>
      </c>
    </row>
    <row r="10" spans="1:5" x14ac:dyDescent="0.25">
      <c r="A10" s="10" t="s">
        <v>19</v>
      </c>
      <c r="B10" s="9">
        <v>31000</v>
      </c>
      <c r="C10" s="19">
        <f>521+542+3000+6507+1463.67+898.56+542+1570.28</f>
        <v>15044.51</v>
      </c>
      <c r="D10" s="9">
        <v>31000</v>
      </c>
      <c r="E10" s="7">
        <f t="shared" si="0"/>
        <v>0</v>
      </c>
    </row>
    <row r="11" spans="1:5" x14ac:dyDescent="0.25">
      <c r="A11" s="10" t="s">
        <v>27</v>
      </c>
      <c r="B11" s="9">
        <v>18000</v>
      </c>
      <c r="C11" s="19"/>
      <c r="D11" s="9">
        <v>0</v>
      </c>
      <c r="E11" s="7">
        <f t="shared" si="0"/>
        <v>18000</v>
      </c>
    </row>
    <row r="12" spans="1:5" x14ac:dyDescent="0.25">
      <c r="A12" s="10" t="s">
        <v>4</v>
      </c>
      <c r="B12" s="9">
        <v>30000</v>
      </c>
      <c r="C12" s="19"/>
      <c r="D12" s="9">
        <v>30000</v>
      </c>
      <c r="E12" s="7">
        <f t="shared" si="0"/>
        <v>0</v>
      </c>
    </row>
    <row r="13" spans="1:5" x14ac:dyDescent="0.25">
      <c r="A13" s="10" t="s">
        <v>5</v>
      </c>
      <c r="B13" s="12">
        <v>375000</v>
      </c>
      <c r="C13" s="20">
        <f>3571.43+22321.43+5357.14+14285.71+3571.43+3078.78+3571.43+4749.57+89285.71+22321.43+19242.35+22321.43+29684.81+21428.57+5357.14+4618.16+5357.14+7124.35</f>
        <v>287248.00999999995</v>
      </c>
      <c r="D13" s="12">
        <v>375000</v>
      </c>
      <c r="E13" s="7">
        <f t="shared" si="0"/>
        <v>0</v>
      </c>
    </row>
    <row r="14" spans="1:5" x14ac:dyDescent="0.25">
      <c r="A14" s="10" t="s">
        <v>34</v>
      </c>
      <c r="B14" s="12">
        <v>15000</v>
      </c>
      <c r="C14" s="20">
        <f>687.87+2295+60+612.48+63.75+970+376+470+5608.98+620.62+707.13+585+1347+315+1260</f>
        <v>15978.83</v>
      </c>
      <c r="D14" s="12">
        <v>20000</v>
      </c>
      <c r="E14" s="7">
        <f t="shared" si="0"/>
        <v>-5000</v>
      </c>
    </row>
    <row r="15" spans="1:5" x14ac:dyDescent="0.25">
      <c r="A15" s="10" t="s">
        <v>22</v>
      </c>
      <c r="B15" s="9">
        <v>12000</v>
      </c>
      <c r="C15" s="19"/>
      <c r="D15" s="9">
        <v>12000</v>
      </c>
      <c r="E15" s="7">
        <f t="shared" si="0"/>
        <v>0</v>
      </c>
    </row>
    <row r="16" spans="1:5" x14ac:dyDescent="0.25">
      <c r="A16" s="10" t="s">
        <v>23</v>
      </c>
      <c r="B16" s="9">
        <v>2500</v>
      </c>
      <c r="C16" s="19"/>
      <c r="D16" s="9">
        <v>2500</v>
      </c>
      <c r="E16" s="7">
        <f t="shared" si="0"/>
        <v>0</v>
      </c>
    </row>
    <row r="17" spans="1:5" x14ac:dyDescent="0.25">
      <c r="A17" s="10" t="s">
        <v>3</v>
      </c>
      <c r="B17" s="9">
        <v>5000</v>
      </c>
      <c r="C17" s="19"/>
      <c r="D17" s="9">
        <v>5000</v>
      </c>
      <c r="E17" s="7">
        <f t="shared" si="0"/>
        <v>0</v>
      </c>
    </row>
    <row r="18" spans="1:5" x14ac:dyDescent="0.25">
      <c r="A18" s="10" t="s">
        <v>15</v>
      </c>
      <c r="B18" s="9">
        <v>5000</v>
      </c>
      <c r="C18" s="19">
        <f>1581.25+929+549.98</f>
        <v>3060.23</v>
      </c>
      <c r="D18" s="9">
        <v>5000</v>
      </c>
      <c r="E18" s="7">
        <f t="shared" si="0"/>
        <v>0</v>
      </c>
    </row>
    <row r="19" spans="1:5" x14ac:dyDescent="0.25">
      <c r="A19" s="10" t="s">
        <v>16</v>
      </c>
      <c r="B19" s="9">
        <v>5000</v>
      </c>
      <c r="C19" s="19"/>
      <c r="D19" s="9">
        <v>5000</v>
      </c>
      <c r="E19" s="7">
        <f t="shared" si="0"/>
        <v>0</v>
      </c>
    </row>
    <row r="20" spans="1:5" x14ac:dyDescent="0.25">
      <c r="A20" s="10" t="s">
        <v>37</v>
      </c>
      <c r="B20" s="9">
        <v>5000</v>
      </c>
      <c r="C20" s="19"/>
      <c r="D20" s="9">
        <v>5000</v>
      </c>
      <c r="E20" s="7">
        <f t="shared" si="0"/>
        <v>0</v>
      </c>
    </row>
    <row r="21" spans="1:5" x14ac:dyDescent="0.25">
      <c r="A21" s="10" t="s">
        <v>36</v>
      </c>
      <c r="B21" s="9">
        <v>5000</v>
      </c>
      <c r="C21" s="19"/>
      <c r="D21" s="9">
        <v>5000</v>
      </c>
      <c r="E21" s="7">
        <f t="shared" si="0"/>
        <v>0</v>
      </c>
    </row>
    <row r="22" spans="1:5" x14ac:dyDescent="0.25">
      <c r="A22" s="10" t="s">
        <v>17</v>
      </c>
      <c r="B22" s="9">
        <v>5000</v>
      </c>
      <c r="C22" s="19">
        <f>1159.84</f>
        <v>1159.8399999999999</v>
      </c>
      <c r="D22" s="9">
        <v>5000</v>
      </c>
      <c r="E22" s="7">
        <f t="shared" si="0"/>
        <v>0</v>
      </c>
    </row>
    <row r="23" spans="1:5" x14ac:dyDescent="0.25">
      <c r="A23" s="10" t="s">
        <v>18</v>
      </c>
      <c r="B23" s="9">
        <v>5000</v>
      </c>
      <c r="C23" s="19">
        <f>5000</f>
        <v>5000</v>
      </c>
      <c r="D23" s="9">
        <v>5000</v>
      </c>
      <c r="E23" s="7">
        <f t="shared" si="0"/>
        <v>0</v>
      </c>
    </row>
    <row r="24" spans="1:5" x14ac:dyDescent="0.25">
      <c r="A24" s="10" t="s">
        <v>14</v>
      </c>
      <c r="B24" s="9">
        <v>40000</v>
      </c>
      <c r="C24" s="19">
        <f>3000</f>
        <v>3000</v>
      </c>
      <c r="D24" s="9">
        <v>40000</v>
      </c>
      <c r="E24" s="7">
        <f t="shared" si="0"/>
        <v>0</v>
      </c>
    </row>
    <row r="25" spans="1:5" x14ac:dyDescent="0.25">
      <c r="A25" s="10" t="s">
        <v>24</v>
      </c>
      <c r="B25" s="9">
        <v>5000</v>
      </c>
      <c r="C25" s="19"/>
      <c r="D25" s="9">
        <v>5000</v>
      </c>
      <c r="E25" s="7">
        <f t="shared" si="0"/>
        <v>0</v>
      </c>
    </row>
    <row r="26" spans="1:5" x14ac:dyDescent="0.25">
      <c r="A26" s="10" t="s">
        <v>26</v>
      </c>
      <c r="B26" s="9">
        <v>25000</v>
      </c>
      <c r="C26" s="19">
        <f>25000</f>
        <v>25000</v>
      </c>
      <c r="D26" s="9">
        <v>25000</v>
      </c>
      <c r="E26" s="7">
        <f t="shared" si="0"/>
        <v>0</v>
      </c>
    </row>
    <row r="27" spans="1:5" x14ac:dyDescent="0.25">
      <c r="A27" s="10" t="s">
        <v>35</v>
      </c>
      <c r="B27" s="9">
        <v>25000</v>
      </c>
      <c r="C27" s="19"/>
      <c r="D27" s="11">
        <v>25000</v>
      </c>
      <c r="E27" s="7">
        <f t="shared" si="0"/>
        <v>0</v>
      </c>
    </row>
    <row r="28" spans="1:5" x14ac:dyDescent="0.25">
      <c r="A28" s="10" t="s">
        <v>33</v>
      </c>
      <c r="B28" s="9">
        <v>0</v>
      </c>
      <c r="C28" s="19"/>
      <c r="D28" s="11">
        <v>0</v>
      </c>
      <c r="E28" s="7">
        <f t="shared" si="0"/>
        <v>0</v>
      </c>
    </row>
    <row r="29" spans="1:5" x14ac:dyDescent="0.25">
      <c r="A29" s="10"/>
      <c r="B29" s="13"/>
      <c r="C29" s="19"/>
      <c r="D29" s="7"/>
      <c r="E29" s="7"/>
    </row>
    <row r="30" spans="1:5" x14ac:dyDescent="0.25">
      <c r="A30" s="10" t="s">
        <v>29</v>
      </c>
      <c r="B30" s="13"/>
      <c r="C30" s="19" t="e">
        <f>#REF!</f>
        <v>#REF!</v>
      </c>
      <c r="D30" s="7"/>
      <c r="E30" s="7"/>
    </row>
    <row r="31" spans="1:5" x14ac:dyDescent="0.25">
      <c r="A31" s="14" t="s">
        <v>11</v>
      </c>
      <c r="B31" s="15">
        <f>SUM(B5:B30)</f>
        <v>1093500</v>
      </c>
      <c r="C31" s="21" t="e">
        <f>SUM(C5:C30)</f>
        <v>#REF!</v>
      </c>
      <c r="D31" s="16">
        <f>SUM(D5:D30)</f>
        <v>1080500</v>
      </c>
      <c r="E31" s="16">
        <f>B31-D31</f>
        <v>13000</v>
      </c>
    </row>
    <row r="32" spans="1:5" x14ac:dyDescent="0.25">
      <c r="A32" s="17"/>
      <c r="B32" s="8"/>
      <c r="C32" s="8"/>
      <c r="D32" s="8"/>
      <c r="E32" s="8"/>
    </row>
    <row r="33" spans="1:5" x14ac:dyDescent="0.25">
      <c r="A33" s="18" t="s">
        <v>12</v>
      </c>
      <c r="B33" s="8"/>
      <c r="C33" s="8"/>
      <c r="D33" s="8"/>
      <c r="E33" s="8"/>
    </row>
    <row r="34" spans="1:5" x14ac:dyDescent="0.25">
      <c r="A34" s="17" t="s">
        <v>32</v>
      </c>
      <c r="B34" s="8">
        <v>1050000</v>
      </c>
      <c r="C34" s="8"/>
      <c r="D34" s="8"/>
      <c r="E34" s="8"/>
    </row>
    <row r="35" spans="1:5" x14ac:dyDescent="0.25">
      <c r="A35" t="s">
        <v>20</v>
      </c>
      <c r="B35" s="8">
        <v>679689.77</v>
      </c>
      <c r="C35" s="5"/>
      <c r="D35" s="5"/>
      <c r="E35" s="5"/>
    </row>
    <row r="36" spans="1:5" x14ac:dyDescent="0.25">
      <c r="A36" s="3" t="s">
        <v>13</v>
      </c>
      <c r="B36" s="6">
        <f>SUM(B34:B35)</f>
        <v>1729689.77</v>
      </c>
      <c r="C36" s="5"/>
      <c r="D36" s="5"/>
      <c r="E36" s="5"/>
    </row>
    <row r="37" spans="1:5" x14ac:dyDescent="0.25">
      <c r="B37" s="5"/>
      <c r="C37" s="5"/>
      <c r="D37" s="5"/>
      <c r="E37" s="5"/>
    </row>
    <row r="38" spans="1:5" x14ac:dyDescent="0.25">
      <c r="A38" s="3" t="s">
        <v>30</v>
      </c>
      <c r="B38" s="6">
        <f>SUM(B36-B31)</f>
        <v>636189.77</v>
      </c>
      <c r="C38" s="5"/>
      <c r="D38" s="5"/>
      <c r="E38" s="5"/>
    </row>
  </sheetData>
  <pageMargins left="0.23622047244094491" right="0.23622047244094491" top="0.74803149606299213" bottom="0.74803149606299213" header="0.31496062992125984" footer="0.31496062992125984"/>
  <pageSetup paperSize="9" scale="8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Budgetopfølgning</vt:lpstr>
    </vt:vector>
  </TitlesOfParts>
  <Company>Kirkenettet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Kruse</dc:creator>
  <cp:lastModifiedBy>Anne-Sofie Holm</cp:lastModifiedBy>
  <cp:lastPrinted>2022-05-11T08:27:45Z</cp:lastPrinted>
  <dcterms:created xsi:type="dcterms:W3CDTF">2016-03-15T13:05:34Z</dcterms:created>
  <dcterms:modified xsi:type="dcterms:W3CDTF">2022-09-29T10:44:10Z</dcterms:modified>
</cp:coreProperties>
</file>