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F\Partnere\Lolland-Falsters stift\Bindende stiftsbidrag\"/>
    </mc:Choice>
  </mc:AlternateContent>
  <xr:revisionPtr revIDLastSave="0" documentId="13_ncr:1_{F693BB8C-52F5-414D-912F-5363B49E2D27}" xr6:coauthVersionLast="47" xr6:coauthVersionMax="47" xr10:uidLastSave="{00000000-0000-0000-0000-000000000000}"/>
  <bookViews>
    <workbookView xWindow="5535" yWindow="1815" windowWidth="21600" windowHeight="12735" xr2:uid="{00000000-000D-0000-FFFF-FFFF00000000}"/>
  </bookViews>
  <sheets>
    <sheet name="Budgetopfølgning" sheetId="1" r:id="rId1"/>
    <sheet name="Enkeltansøgning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7" i="1"/>
  <c r="C24" i="1"/>
  <c r="C9" i="1"/>
  <c r="C7" i="1"/>
  <c r="C5" i="1"/>
  <c r="C8" i="1"/>
  <c r="C10" i="1"/>
  <c r="E4" i="2"/>
  <c r="E29" i="2"/>
  <c r="C13" i="1"/>
  <c r="D29" i="2"/>
  <c r="C28" i="1" l="1"/>
  <c r="C17" i="1"/>
  <c r="C6" i="1"/>
  <c r="E29" i="1"/>
  <c r="E23" i="1" l="1"/>
  <c r="E28" i="1"/>
  <c r="E27" i="1" l="1"/>
  <c r="E20" i="1" l="1"/>
  <c r="E26" i="1"/>
  <c r="E22" i="1" l="1"/>
  <c r="E24" i="1"/>
  <c r="B32" i="1" l="1"/>
  <c r="E19" i="1" l="1"/>
  <c r="E25" i="1"/>
  <c r="E21" i="1"/>
  <c r="E18" i="1"/>
  <c r="E17" i="1"/>
  <c r="E16" i="1"/>
  <c r="E15" i="1"/>
  <c r="E14" i="1"/>
  <c r="E13" i="1"/>
  <c r="E12" i="1"/>
  <c r="E11" i="1"/>
  <c r="E10" i="1"/>
  <c r="E9" i="1"/>
  <c r="E7" i="1"/>
  <c r="E6" i="1"/>
  <c r="E5" i="1"/>
  <c r="E8" i="1"/>
  <c r="C31" i="1" l="1"/>
  <c r="C32" i="1" s="1"/>
  <c r="D31" i="1"/>
  <c r="D32" i="1" s="1"/>
  <c r="E32" i="1" s="1"/>
  <c r="B38" i="1"/>
  <c r="B41" i="1" l="1"/>
</calcChain>
</file>

<file path=xl/sharedStrings.xml><?xml version="1.0" encoding="utf-8"?>
<sst xmlns="http://schemas.openxmlformats.org/spreadsheetml/2006/main" count="81" uniqueCount="75">
  <si>
    <t>Afvigelse</t>
  </si>
  <si>
    <t>Præstekurser</t>
  </si>
  <si>
    <t>Religionspædagogisk udvalg alm. drift</t>
  </si>
  <si>
    <t xml:space="preserve">Studenterpræst </t>
  </si>
  <si>
    <t>Præstepraktik</t>
  </si>
  <si>
    <t>Kommunikationsmedarbejder</t>
  </si>
  <si>
    <t>Budget</t>
  </si>
  <si>
    <t>År til dato</t>
  </si>
  <si>
    <t>Realiseret</t>
  </si>
  <si>
    <t>Prognose</t>
  </si>
  <si>
    <t>Budget/prognose</t>
  </si>
  <si>
    <t>Udgifter i alt</t>
  </si>
  <si>
    <t>Forbrugsmulighed</t>
  </si>
  <si>
    <t>Forbrugsmulighed i alt</t>
  </si>
  <si>
    <t>Ansøger</t>
  </si>
  <si>
    <t>Aktivitet</t>
  </si>
  <si>
    <t>Total</t>
  </si>
  <si>
    <t>Bevilget</t>
  </si>
  <si>
    <t>Biskops rådighedsbeløb</t>
  </si>
  <si>
    <t>(kontering: 464310.36.79.4)</t>
  </si>
  <si>
    <t>Sygehuspræst</t>
  </si>
  <si>
    <t>Pilgrimspræst</t>
  </si>
  <si>
    <t>Hospicepræst</t>
  </si>
  <si>
    <t>Fængselspræst</t>
  </si>
  <si>
    <t>Overført overskud (akkumuleret)</t>
  </si>
  <si>
    <t>Stiftspræstestævne</t>
  </si>
  <si>
    <t>Folk og Kirke</t>
  </si>
  <si>
    <t>Kontingent Danske Kirkedage</t>
  </si>
  <si>
    <t>Folkekirken som Attraktiv arbejdsplads</t>
  </si>
  <si>
    <t>Dato</t>
  </si>
  <si>
    <t>Kommunikation (Publikationer)</t>
  </si>
  <si>
    <t>Folkekirkens Skoletjeneste</t>
  </si>
  <si>
    <t>Budgetteret resultat</t>
  </si>
  <si>
    <t>Kørsel mm. udvalgsmøder</t>
  </si>
  <si>
    <t>Diakonipræst</t>
  </si>
  <si>
    <t>Migrantpræst (Rødbyhavn)</t>
  </si>
  <si>
    <t>Arresthuspræst</t>
  </si>
  <si>
    <t>Budgetopfølgning Stiftsråd 2023</t>
  </si>
  <si>
    <t>Enkeltansøgninger 2023</t>
  </si>
  <si>
    <t>Lolland-Falsters Stifts Sociale Arbejde</t>
  </si>
  <si>
    <t>Kirken i sommerlandet</t>
  </si>
  <si>
    <t>Samarbejde med Kirkefondet</t>
  </si>
  <si>
    <t>Ligning 2023</t>
  </si>
  <si>
    <t>Resultat</t>
  </si>
  <si>
    <t>Realiseret i 2023</t>
  </si>
  <si>
    <t>Fængselsbladet "Åndehullet"</t>
  </si>
  <si>
    <t>22.02.2023</t>
  </si>
  <si>
    <t>Peter Fischer-Møller</t>
  </si>
  <si>
    <t>Støtte til Tænketanken For Forfulgte Kristne</t>
  </si>
  <si>
    <t>Stege-Vordingborg Provsti</t>
  </si>
  <si>
    <t>Medfinansiering af SYLF-medarbejder</t>
  </si>
  <si>
    <t>*20.000 kr. til demensdag + 40.000 kr. til 75 års-jubilæum</t>
  </si>
  <si>
    <t>Sognepræst Birthe Friis m.dl.</t>
  </si>
  <si>
    <t>Udvalget for Ældre og Kirke</t>
  </si>
  <si>
    <t>Enkeltansøgninger 2023, inkl. udeståender fra 2022*</t>
  </si>
  <si>
    <t>17.05.2023</t>
  </si>
  <si>
    <t>Arbejdsgruppen for InspirationsDage</t>
  </si>
  <si>
    <t>Deltagelse for migrantpræsts deltagelse i InspirationsDage 2023</t>
  </si>
  <si>
    <t>Birgittafestivalbestyrelsen</t>
  </si>
  <si>
    <t>Birgittafestival 2023 - bevilget som underskudsgaranti</t>
  </si>
  <si>
    <t>Emmaus</t>
  </si>
  <si>
    <t>Emmaus-mødet 2023</t>
  </si>
  <si>
    <t>Anders Lauritsen m.fl.</t>
  </si>
  <si>
    <t>Præsteudveksling mellem LF Stift og Mecklenburg</t>
  </si>
  <si>
    <r>
      <t>75 års jubilæum for første kvindelig præst (plus underskudsgaranti) (</t>
    </r>
    <r>
      <rPr>
        <sz val="11"/>
        <color rgb="FFFF0000"/>
        <rFont val="Calibri"/>
        <family val="2"/>
        <scheme val="minor"/>
      </rPr>
      <t>2022</t>
    </r>
    <r>
      <rPr>
        <sz val="11"/>
        <color theme="1"/>
        <rFont val="Calibri"/>
        <family val="2"/>
        <scheme val="minor"/>
      </rPr>
      <t>)</t>
    </r>
  </si>
  <si>
    <r>
      <t>Inspirationsdag om kirkens møde med personer med demens (</t>
    </r>
    <r>
      <rPr>
        <sz val="11"/>
        <color rgb="FFFF0000"/>
        <rFont val="Calibri"/>
        <family val="2"/>
        <scheme val="minor"/>
      </rPr>
      <t>2022</t>
    </r>
    <r>
      <rPr>
        <sz val="11"/>
        <color theme="1"/>
        <rFont val="Calibri"/>
        <family val="2"/>
        <scheme val="minor"/>
      </rPr>
      <t>)</t>
    </r>
  </si>
  <si>
    <t>Det mellemkirkelige stiftsudvalg, inkl. årsmøde</t>
  </si>
  <si>
    <t>31. august 2023</t>
  </si>
  <si>
    <t>31.08.2023</t>
  </si>
  <si>
    <t>FGO og Nysted MR</t>
  </si>
  <si>
    <t xml:space="preserve">Temaaften om grøn omstilling (bevilget forplejning op til 11.500 kr.) </t>
  </si>
  <si>
    <t>Nordisk Kirkemusiksymposium 2024</t>
  </si>
  <si>
    <t>Karin Schmidt Andersen</t>
  </si>
  <si>
    <t>Kristent-Muslimsk Samtaleforums konference den 10.-11. november 2023</t>
  </si>
  <si>
    <t>Folkekirke &amp; Religionsmøde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</si>
</sst>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_ ;[Red]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0" fillId="0" borderId="4" xfId="0" applyBorder="1"/>
    <xf numFmtId="164" fontId="2" fillId="0" borderId="1" xfId="0" applyNumberFormat="1" applyFont="1" applyBorder="1"/>
    <xf numFmtId="4" fontId="0" fillId="0" borderId="0" xfId="0" applyNumberFormat="1"/>
    <xf numFmtId="4" fontId="1" fillId="0" borderId="6" xfId="0" applyNumberFormat="1" applyFont="1" applyBorder="1"/>
    <xf numFmtId="4" fontId="1" fillId="0" borderId="10" xfId="0" applyNumberFormat="1" applyFon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1" xfId="0" applyNumberFormat="1" applyBorder="1"/>
    <xf numFmtId="4" fontId="0" fillId="0" borderId="9" xfId="0" applyNumberFormat="1" applyBorder="1"/>
    <xf numFmtId="4" fontId="0" fillId="0" borderId="5" xfId="0" applyNumberFormat="1" applyBorder="1"/>
    <xf numFmtId="164" fontId="2" fillId="0" borderId="0" xfId="0" applyNumberFormat="1" applyFont="1"/>
    <xf numFmtId="14" fontId="0" fillId="0" borderId="1" xfId="0" applyNumberFormat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3" fontId="2" fillId="0" borderId="11" xfId="0" applyNumberFormat="1" applyFont="1" applyBorder="1"/>
    <xf numFmtId="0" fontId="2" fillId="0" borderId="12" xfId="0" applyFont="1" applyBorder="1"/>
    <xf numFmtId="164" fontId="2" fillId="0" borderId="11" xfId="0" applyNumberFormat="1" applyFont="1" applyBorder="1"/>
    <xf numFmtId="0" fontId="5" fillId="0" borderId="12" xfId="0" applyFont="1" applyBorder="1"/>
    <xf numFmtId="164" fontId="5" fillId="0" borderId="11" xfId="0" applyNumberFormat="1" applyFont="1" applyBorder="1"/>
    <xf numFmtId="164" fontId="5" fillId="0" borderId="1" xfId="0" applyNumberFormat="1" applyFont="1" applyBorder="1"/>
    <xf numFmtId="0" fontId="2" fillId="0" borderId="0" xfId="0" applyFont="1"/>
    <xf numFmtId="0" fontId="5" fillId="0" borderId="0" xfId="0" applyFont="1"/>
    <xf numFmtId="165" fontId="2" fillId="0" borderId="1" xfId="0" applyNumberFormat="1" applyFont="1" applyBorder="1"/>
    <xf numFmtId="165" fontId="5" fillId="0" borderId="1" xfId="0" applyNumberFormat="1" applyFont="1" applyBorder="1"/>
    <xf numFmtId="0" fontId="0" fillId="0" borderId="13" xfId="0" applyBorder="1"/>
    <xf numFmtId="14" fontId="0" fillId="0" borderId="2" xfId="0" applyNumberFormat="1" applyBorder="1"/>
    <xf numFmtId="4" fontId="0" fillId="0" borderId="2" xfId="0" applyNumberFormat="1" applyBorder="1"/>
    <xf numFmtId="164" fontId="5" fillId="0" borderId="0" xfId="0" applyNumberFormat="1" applyFont="1"/>
    <xf numFmtId="165" fontId="5" fillId="0" borderId="0" xfId="0" applyNumberFormat="1" applyFont="1"/>
    <xf numFmtId="0" fontId="6" fillId="0" borderId="0" xfId="0" applyFont="1"/>
    <xf numFmtId="14" fontId="0" fillId="0" borderId="2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abSelected="1" zoomScaleNormal="100" workbookViewId="0">
      <selection activeCell="D25" sqref="D25"/>
    </sheetView>
  </sheetViews>
  <sheetFormatPr defaultRowHeight="15" x14ac:dyDescent="0.25"/>
  <cols>
    <col min="1" max="1" width="51.85546875" customWidth="1"/>
    <col min="2" max="2" width="15.85546875" customWidth="1"/>
    <col min="3" max="3" width="14.140625" customWidth="1"/>
    <col min="4" max="4" width="14.85546875" customWidth="1"/>
    <col min="5" max="5" width="13.28515625" customWidth="1"/>
  </cols>
  <sheetData>
    <row r="1" spans="1:5" ht="18.75" x14ac:dyDescent="0.3">
      <c r="A1" s="5" t="s">
        <v>37</v>
      </c>
    </row>
    <row r="3" spans="1:5" x14ac:dyDescent="0.25">
      <c r="A3" s="4" t="s">
        <v>67</v>
      </c>
      <c r="B3" s="2" t="s">
        <v>6</v>
      </c>
      <c r="C3" s="2" t="s">
        <v>8</v>
      </c>
      <c r="D3" s="2" t="s">
        <v>9</v>
      </c>
      <c r="E3" s="2" t="s">
        <v>0</v>
      </c>
    </row>
    <row r="4" spans="1:5" x14ac:dyDescent="0.25">
      <c r="B4" s="2">
        <v>2023</v>
      </c>
      <c r="C4" s="2" t="s">
        <v>7</v>
      </c>
      <c r="D4" s="2">
        <v>2023</v>
      </c>
      <c r="E4" s="3" t="s">
        <v>10</v>
      </c>
    </row>
    <row r="5" spans="1:5" x14ac:dyDescent="0.25">
      <c r="A5" s="26" t="s">
        <v>25</v>
      </c>
      <c r="B5" s="25">
        <v>135000</v>
      </c>
      <c r="C5" s="33">
        <f>532.98+14537.5</f>
        <v>15070.48</v>
      </c>
      <c r="D5" s="25">
        <v>155000</v>
      </c>
      <c r="E5" s="11">
        <f t="shared" ref="E5:E29" si="0">B5-D5</f>
        <v>-20000</v>
      </c>
    </row>
    <row r="6" spans="1:5" x14ac:dyDescent="0.25">
      <c r="A6" s="26" t="s">
        <v>1</v>
      </c>
      <c r="B6" s="25">
        <v>100000</v>
      </c>
      <c r="C6" s="33">
        <f>1455+1278+19353</f>
        <v>22086</v>
      </c>
      <c r="D6" s="25">
        <v>100000</v>
      </c>
      <c r="E6" s="11">
        <f t="shared" si="0"/>
        <v>0</v>
      </c>
    </row>
    <row r="7" spans="1:5" x14ac:dyDescent="0.25">
      <c r="A7" s="26" t="s">
        <v>2</v>
      </c>
      <c r="B7" s="25">
        <v>20000</v>
      </c>
      <c r="C7" s="33">
        <f>261+272+1026.5+4281.6+384</f>
        <v>6225.1</v>
      </c>
      <c r="D7" s="25">
        <v>20000</v>
      </c>
      <c r="E7" s="11">
        <f t="shared" si="0"/>
        <v>0</v>
      </c>
    </row>
    <row r="8" spans="1:5" x14ac:dyDescent="0.25">
      <c r="A8" s="26" t="s">
        <v>31</v>
      </c>
      <c r="B8" s="25">
        <v>149000</v>
      </c>
      <c r="C8" s="33">
        <f>37250+37250+37250</f>
        <v>111750</v>
      </c>
      <c r="D8" s="25">
        <v>149000</v>
      </c>
      <c r="E8" s="11">
        <f t="shared" si="0"/>
        <v>0</v>
      </c>
    </row>
    <row r="9" spans="1:5" x14ac:dyDescent="0.25">
      <c r="A9" s="26" t="s">
        <v>30</v>
      </c>
      <c r="B9" s="25">
        <v>90000</v>
      </c>
      <c r="C9" s="33">
        <f>-300-150-150-150-150-1500-1500+3062.5-150-1500-150-208.83-3750-1500-600+3638+3062.5+6125-150-150-150-150+2625+46875+7437.5+10059.78</f>
        <v>70526.45</v>
      </c>
      <c r="D9" s="25">
        <v>90000</v>
      </c>
      <c r="E9" s="11">
        <f t="shared" si="0"/>
        <v>0</v>
      </c>
    </row>
    <row r="10" spans="1:5" x14ac:dyDescent="0.25">
      <c r="A10" s="26" t="s">
        <v>66</v>
      </c>
      <c r="B10" s="25">
        <v>49000</v>
      </c>
      <c r="C10" s="33">
        <f>585+1095+6637+2000+524.25+771+500.25+336+828+307+2118.64+619.18+127+340+270+11400+223.8+1406.21</f>
        <v>30088.329999999998</v>
      </c>
      <c r="D10" s="25">
        <v>49000</v>
      </c>
      <c r="E10" s="11">
        <f t="shared" si="0"/>
        <v>0</v>
      </c>
    </row>
    <row r="11" spans="1:5" x14ac:dyDescent="0.25">
      <c r="A11" s="26" t="s">
        <v>4</v>
      </c>
      <c r="B11" s="25">
        <v>30000</v>
      </c>
      <c r="C11" s="33"/>
      <c r="D11" s="25">
        <v>0</v>
      </c>
      <c r="E11" s="11">
        <f t="shared" si="0"/>
        <v>30000</v>
      </c>
    </row>
    <row r="12" spans="1:5" x14ac:dyDescent="0.25">
      <c r="A12" s="26" t="s">
        <v>5</v>
      </c>
      <c r="B12" s="25">
        <v>375000</v>
      </c>
      <c r="C12" s="33"/>
      <c r="D12" s="25">
        <v>375000</v>
      </c>
      <c r="E12" s="11">
        <f t="shared" si="0"/>
        <v>0</v>
      </c>
    </row>
    <row r="13" spans="1:5" x14ac:dyDescent="0.25">
      <c r="A13" s="26" t="s">
        <v>33</v>
      </c>
      <c r="B13" s="25">
        <v>20000</v>
      </c>
      <c r="C13" s="33">
        <f>2320+63.75+1479+4000+595.68+565.72+10000+910+980</f>
        <v>20914.150000000001</v>
      </c>
      <c r="D13" s="25">
        <v>30000</v>
      </c>
      <c r="E13" s="11">
        <f t="shared" si="0"/>
        <v>-10000</v>
      </c>
    </row>
    <row r="14" spans="1:5" x14ac:dyDescent="0.25">
      <c r="A14" s="26" t="s">
        <v>26</v>
      </c>
      <c r="B14" s="25">
        <v>12000</v>
      </c>
      <c r="C14" s="33"/>
      <c r="D14" s="25">
        <v>0</v>
      </c>
      <c r="E14" s="11">
        <f t="shared" si="0"/>
        <v>12000</v>
      </c>
    </row>
    <row r="15" spans="1:5" x14ac:dyDescent="0.25">
      <c r="A15" s="26" t="s">
        <v>27</v>
      </c>
      <c r="B15" s="25">
        <v>2500</v>
      </c>
      <c r="C15" s="33">
        <v>2500</v>
      </c>
      <c r="D15" s="25">
        <v>2500</v>
      </c>
      <c r="E15" s="11">
        <f t="shared" si="0"/>
        <v>0</v>
      </c>
    </row>
    <row r="16" spans="1:5" x14ac:dyDescent="0.25">
      <c r="A16" s="26" t="s">
        <v>3</v>
      </c>
      <c r="B16" s="25">
        <v>5000</v>
      </c>
      <c r="C16" s="33"/>
      <c r="D16" s="25">
        <v>5000</v>
      </c>
      <c r="E16" s="11">
        <f t="shared" si="0"/>
        <v>0</v>
      </c>
    </row>
    <row r="17" spans="1:5" x14ac:dyDescent="0.25">
      <c r="A17" s="26" t="s">
        <v>20</v>
      </c>
      <c r="B17" s="25">
        <v>5000</v>
      </c>
      <c r="C17" s="33">
        <f>1159+349+528.95</f>
        <v>2036.95</v>
      </c>
      <c r="D17" s="25">
        <v>5000</v>
      </c>
      <c r="E17" s="11">
        <f t="shared" si="0"/>
        <v>0</v>
      </c>
    </row>
    <row r="18" spans="1:5" x14ac:dyDescent="0.25">
      <c r="A18" s="26" t="s">
        <v>21</v>
      </c>
      <c r="B18" s="25">
        <v>5000</v>
      </c>
      <c r="C18" s="33"/>
      <c r="D18" s="25">
        <v>5000</v>
      </c>
      <c r="E18" s="11">
        <f t="shared" si="0"/>
        <v>0</v>
      </c>
    </row>
    <row r="19" spans="1:5" x14ac:dyDescent="0.25">
      <c r="A19" s="26" t="s">
        <v>35</v>
      </c>
      <c r="B19" s="25">
        <v>5000</v>
      </c>
      <c r="C19" s="33"/>
      <c r="D19" s="25">
        <v>0</v>
      </c>
      <c r="E19" s="11">
        <f t="shared" si="0"/>
        <v>5000</v>
      </c>
    </row>
    <row r="20" spans="1:5" x14ac:dyDescent="0.25">
      <c r="A20" s="26" t="s">
        <v>34</v>
      </c>
      <c r="B20" s="25">
        <v>5000</v>
      </c>
      <c r="C20" s="33"/>
      <c r="D20" s="25">
        <v>5000</v>
      </c>
      <c r="E20" s="11">
        <f t="shared" si="0"/>
        <v>0</v>
      </c>
    </row>
    <row r="21" spans="1:5" x14ac:dyDescent="0.25">
      <c r="A21" s="26" t="s">
        <v>22</v>
      </c>
      <c r="B21" s="25">
        <v>5000</v>
      </c>
      <c r="C21" s="33"/>
      <c r="D21" s="25">
        <v>5000</v>
      </c>
      <c r="E21" s="11">
        <f t="shared" si="0"/>
        <v>0</v>
      </c>
    </row>
    <row r="22" spans="1:5" x14ac:dyDescent="0.25">
      <c r="A22" s="26" t="s">
        <v>23</v>
      </c>
      <c r="B22" s="25">
        <v>5000</v>
      </c>
      <c r="C22" s="33"/>
      <c r="D22" s="25">
        <v>0</v>
      </c>
      <c r="E22" s="11">
        <f t="shared" si="0"/>
        <v>5000</v>
      </c>
    </row>
    <row r="23" spans="1:5" x14ac:dyDescent="0.25">
      <c r="A23" s="26" t="s">
        <v>36</v>
      </c>
      <c r="B23" s="25">
        <v>5000</v>
      </c>
      <c r="C23" s="33">
        <f>120</f>
        <v>120</v>
      </c>
      <c r="D23" s="25">
        <v>5000</v>
      </c>
      <c r="E23" s="11">
        <f t="shared" si="0"/>
        <v>0</v>
      </c>
    </row>
    <row r="24" spans="1:5" x14ac:dyDescent="0.25">
      <c r="A24" s="26" t="s">
        <v>18</v>
      </c>
      <c r="B24" s="25">
        <v>40000</v>
      </c>
      <c r="C24" s="33">
        <f>1041+4620+8400+12298.13+3000</f>
        <v>29359.129999999997</v>
      </c>
      <c r="D24" s="25">
        <v>40000</v>
      </c>
      <c r="E24" s="11">
        <f t="shared" si="0"/>
        <v>0</v>
      </c>
    </row>
    <row r="25" spans="1:5" x14ac:dyDescent="0.25">
      <c r="A25" s="26" t="s">
        <v>28</v>
      </c>
      <c r="B25" s="25">
        <v>5000</v>
      </c>
      <c r="C25" s="33"/>
      <c r="D25" s="25">
        <v>0</v>
      </c>
      <c r="E25" s="11">
        <f t="shared" si="0"/>
        <v>5000</v>
      </c>
    </row>
    <row r="26" spans="1:5" x14ac:dyDescent="0.25">
      <c r="A26" s="26" t="s">
        <v>39</v>
      </c>
      <c r="B26" s="25">
        <v>50000</v>
      </c>
      <c r="C26" s="33">
        <v>50000</v>
      </c>
      <c r="D26" s="25">
        <v>50000</v>
      </c>
      <c r="E26" s="11">
        <f t="shared" si="0"/>
        <v>0</v>
      </c>
    </row>
    <row r="27" spans="1:5" x14ac:dyDescent="0.25">
      <c r="A27" s="26" t="s">
        <v>40</v>
      </c>
      <c r="B27" s="25">
        <v>25000</v>
      </c>
      <c r="C27" s="33">
        <f>3081.25</f>
        <v>3081.25</v>
      </c>
      <c r="D27" s="25">
        <v>25000</v>
      </c>
      <c r="E27" s="11">
        <f t="shared" si="0"/>
        <v>0</v>
      </c>
    </row>
    <row r="28" spans="1:5" x14ac:dyDescent="0.25">
      <c r="A28" s="26" t="s">
        <v>41</v>
      </c>
      <c r="B28" s="25">
        <v>25000</v>
      </c>
      <c r="C28" s="33">
        <f>31250</f>
        <v>31250</v>
      </c>
      <c r="D28" s="25">
        <v>31250</v>
      </c>
      <c r="E28" s="11">
        <f t="shared" si="0"/>
        <v>-6250</v>
      </c>
    </row>
    <row r="29" spans="1:5" x14ac:dyDescent="0.25">
      <c r="A29" s="26" t="s">
        <v>45</v>
      </c>
      <c r="B29" s="27">
        <v>2500</v>
      </c>
      <c r="C29" s="33"/>
      <c r="D29" s="11">
        <v>2500</v>
      </c>
      <c r="E29" s="11">
        <f t="shared" si="0"/>
        <v>0</v>
      </c>
    </row>
    <row r="30" spans="1:5" x14ac:dyDescent="0.25">
      <c r="A30" s="26"/>
      <c r="B30" s="27"/>
      <c r="C30" s="33"/>
      <c r="D30" s="11"/>
      <c r="E30" s="11"/>
    </row>
    <row r="31" spans="1:5" x14ac:dyDescent="0.25">
      <c r="A31" s="26" t="s">
        <v>54</v>
      </c>
      <c r="B31" s="27"/>
      <c r="C31" s="33">
        <f>Enkeltansøgninger!E29</f>
        <v>114693.25</v>
      </c>
      <c r="D31" s="11">
        <f>Enkeltansøgninger!D29</f>
        <v>229284</v>
      </c>
      <c r="E31" s="11"/>
    </row>
    <row r="32" spans="1:5" x14ac:dyDescent="0.25">
      <c r="A32" s="28" t="s">
        <v>11</v>
      </c>
      <c r="B32" s="29">
        <f>SUM(B5:B31)</f>
        <v>1170000</v>
      </c>
      <c r="C32" s="34">
        <f>SUM(C5:C31)</f>
        <v>509701.08999999997</v>
      </c>
      <c r="D32" s="30">
        <f>SUM(D5:D31)</f>
        <v>1378534</v>
      </c>
      <c r="E32" s="30">
        <f>B32-D32</f>
        <v>-208534</v>
      </c>
    </row>
    <row r="33" spans="1:5" x14ac:dyDescent="0.25">
      <c r="A33" s="40" t="s">
        <v>51</v>
      </c>
      <c r="B33" s="38"/>
      <c r="C33" s="39"/>
      <c r="D33" s="38"/>
      <c r="E33" s="38"/>
    </row>
    <row r="34" spans="1:5" x14ac:dyDescent="0.25">
      <c r="A34" s="31"/>
      <c r="B34" s="20"/>
      <c r="C34" s="20"/>
      <c r="D34" s="20"/>
      <c r="E34" s="20"/>
    </row>
    <row r="35" spans="1:5" x14ac:dyDescent="0.25">
      <c r="A35" s="32" t="s">
        <v>12</v>
      </c>
      <c r="B35" s="20"/>
      <c r="C35" s="20"/>
      <c r="D35" s="20"/>
      <c r="E35" s="20"/>
    </row>
    <row r="36" spans="1:5" x14ac:dyDescent="0.25">
      <c r="A36" s="31" t="s">
        <v>42</v>
      </c>
      <c r="B36" s="20">
        <v>1050000</v>
      </c>
      <c r="C36" s="20"/>
      <c r="D36" s="20"/>
      <c r="E36" s="20"/>
    </row>
    <row r="37" spans="1:5" x14ac:dyDescent="0.25">
      <c r="A37" t="s">
        <v>24</v>
      </c>
      <c r="B37" s="20">
        <v>751647.34</v>
      </c>
      <c r="C37" s="6"/>
      <c r="D37" s="6"/>
      <c r="E37" s="6"/>
    </row>
    <row r="38" spans="1:5" x14ac:dyDescent="0.25">
      <c r="A38" s="4" t="s">
        <v>13</v>
      </c>
      <c r="B38" s="7">
        <f>SUM(B36:B37)</f>
        <v>1801647.3399999999</v>
      </c>
      <c r="C38" s="6"/>
      <c r="D38" s="6"/>
      <c r="E38" s="6"/>
    </row>
    <row r="39" spans="1:5" x14ac:dyDescent="0.25">
      <c r="A39" s="4"/>
      <c r="B39" s="7"/>
      <c r="C39" s="6"/>
      <c r="D39" s="6"/>
      <c r="E39" s="6"/>
    </row>
    <row r="40" spans="1:5" x14ac:dyDescent="0.25">
      <c r="A40" s="4" t="s">
        <v>43</v>
      </c>
      <c r="B40" s="6"/>
      <c r="C40" s="6"/>
      <c r="D40" s="6"/>
      <c r="E40" s="6"/>
    </row>
    <row r="41" spans="1:5" x14ac:dyDescent="0.25">
      <c r="A41" t="s">
        <v>32</v>
      </c>
      <c r="B41" s="6">
        <f>SUM(B38-B32)</f>
        <v>631647.33999999985</v>
      </c>
      <c r="C41" s="6"/>
      <c r="D41" s="6"/>
      <c r="E41" s="6"/>
    </row>
  </sheetData>
  <pageMargins left="0.23622047244094491" right="0.23622047244094491" top="0.74803149606299213" bottom="0.74803149606299213" header="0.31496062992125984" footer="0.31496062992125984"/>
  <pageSetup paperSize="9" scale="8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0"/>
  <sheetViews>
    <sheetView workbookViewId="0">
      <selection activeCell="B14" sqref="B14"/>
    </sheetView>
  </sheetViews>
  <sheetFormatPr defaultRowHeight="15" x14ac:dyDescent="0.25"/>
  <cols>
    <col min="1" max="1" width="14.85546875" customWidth="1"/>
    <col min="2" max="2" width="33.85546875" customWidth="1"/>
    <col min="3" max="3" width="68.7109375" customWidth="1"/>
    <col min="4" max="4" width="13.140625" style="12" customWidth="1"/>
    <col min="5" max="5" width="15.5703125" style="12" customWidth="1"/>
  </cols>
  <sheetData>
    <row r="1" spans="1:5" ht="18.75" x14ac:dyDescent="0.3">
      <c r="A1" s="5" t="s">
        <v>38</v>
      </c>
      <c r="C1" t="s">
        <v>19</v>
      </c>
    </row>
    <row r="2" spans="1:5" ht="15.75" thickBot="1" x14ac:dyDescent="0.3"/>
    <row r="3" spans="1:5" ht="16.5" thickTop="1" thickBot="1" x14ac:dyDescent="0.3">
      <c r="A3" s="8" t="s">
        <v>29</v>
      </c>
      <c r="B3" s="9" t="s">
        <v>14</v>
      </c>
      <c r="C3" s="9" t="s">
        <v>15</v>
      </c>
      <c r="D3" s="13" t="s">
        <v>17</v>
      </c>
      <c r="E3" s="14" t="s">
        <v>44</v>
      </c>
    </row>
    <row r="4" spans="1:5" ht="15.75" thickTop="1" x14ac:dyDescent="0.25">
      <c r="A4" s="41">
        <v>44868</v>
      </c>
      <c r="B4" s="22" t="s">
        <v>52</v>
      </c>
      <c r="C4" s="23" t="s">
        <v>64</v>
      </c>
      <c r="D4" s="15">
        <v>40000</v>
      </c>
      <c r="E4" s="37">
        <f>5097.5+479.96+421.75+277.45+3093.75+3149.9+4776.99+29.95+8955+19050+1425+60+126</f>
        <v>46943.25</v>
      </c>
    </row>
    <row r="5" spans="1:5" x14ac:dyDescent="0.25">
      <c r="A5" s="41">
        <v>44868</v>
      </c>
      <c r="B5" s="23" t="s">
        <v>53</v>
      </c>
      <c r="C5" s="23" t="s">
        <v>65</v>
      </c>
      <c r="D5" s="16">
        <v>20000</v>
      </c>
      <c r="E5" s="17"/>
    </row>
    <row r="6" spans="1:5" x14ac:dyDescent="0.25">
      <c r="A6" s="36" t="s">
        <v>46</v>
      </c>
      <c r="B6" s="22" t="s">
        <v>47</v>
      </c>
      <c r="C6" s="23" t="s">
        <v>48</v>
      </c>
      <c r="D6" s="15">
        <v>5000</v>
      </c>
      <c r="E6" s="37">
        <v>5000</v>
      </c>
    </row>
    <row r="7" spans="1:5" x14ac:dyDescent="0.25">
      <c r="A7" s="36" t="s">
        <v>46</v>
      </c>
      <c r="B7" s="22" t="s">
        <v>49</v>
      </c>
      <c r="C7" s="23" t="s">
        <v>50</v>
      </c>
      <c r="D7" s="15">
        <v>108484</v>
      </c>
      <c r="E7" s="37">
        <v>52750</v>
      </c>
    </row>
    <row r="8" spans="1:5" ht="15" customHeight="1" x14ac:dyDescent="0.25">
      <c r="A8" s="41" t="s">
        <v>55</v>
      </c>
      <c r="B8" s="22" t="s">
        <v>56</v>
      </c>
      <c r="C8" s="23" t="s">
        <v>57</v>
      </c>
      <c r="D8" s="15">
        <v>2800</v>
      </c>
      <c r="E8" s="37"/>
    </row>
    <row r="9" spans="1:5" ht="15.75" customHeight="1" x14ac:dyDescent="0.25">
      <c r="A9" s="41" t="s">
        <v>55</v>
      </c>
      <c r="B9" s="23" t="s">
        <v>58</v>
      </c>
      <c r="C9" s="23" t="s">
        <v>59</v>
      </c>
      <c r="D9" s="16">
        <v>10000</v>
      </c>
      <c r="E9" s="17"/>
    </row>
    <row r="10" spans="1:5" x14ac:dyDescent="0.25">
      <c r="A10" s="41" t="s">
        <v>55</v>
      </c>
      <c r="B10" s="1" t="s">
        <v>60</v>
      </c>
      <c r="C10" s="1" t="s">
        <v>61</v>
      </c>
      <c r="D10" s="17">
        <v>10000</v>
      </c>
      <c r="E10" s="17">
        <v>10000</v>
      </c>
    </row>
    <row r="11" spans="1:5" x14ac:dyDescent="0.25">
      <c r="A11" s="41" t="s">
        <v>55</v>
      </c>
      <c r="B11" s="23" t="s">
        <v>62</v>
      </c>
      <c r="C11" s="23" t="s">
        <v>63</v>
      </c>
      <c r="D11" s="16">
        <v>8500</v>
      </c>
      <c r="E11" s="17"/>
    </row>
    <row r="12" spans="1:5" x14ac:dyDescent="0.25">
      <c r="A12" s="21" t="s">
        <v>68</v>
      </c>
      <c r="B12" s="23" t="s">
        <v>69</v>
      </c>
      <c r="C12" s="23" t="s">
        <v>70</v>
      </c>
      <c r="D12" s="16">
        <v>11500</v>
      </c>
      <c r="E12" s="17"/>
    </row>
    <row r="13" spans="1:5" x14ac:dyDescent="0.25">
      <c r="A13" s="21" t="s">
        <v>68</v>
      </c>
      <c r="B13" t="s">
        <v>72</v>
      </c>
      <c r="C13" s="1" t="s">
        <v>71</v>
      </c>
      <c r="D13" s="16">
        <v>10000</v>
      </c>
      <c r="E13" s="17"/>
    </row>
    <row r="14" spans="1:5" x14ac:dyDescent="0.25">
      <c r="A14" s="21" t="s">
        <v>68</v>
      </c>
      <c r="B14" s="23" t="s">
        <v>74</v>
      </c>
      <c r="C14" t="s">
        <v>73</v>
      </c>
      <c r="D14" s="16">
        <v>3000</v>
      </c>
      <c r="E14" s="17"/>
    </row>
    <row r="15" spans="1:5" ht="15" customHeight="1" x14ac:dyDescent="0.25">
      <c r="A15" s="21"/>
      <c r="B15" s="23"/>
      <c r="C15" s="23"/>
      <c r="D15" s="16"/>
      <c r="E15" s="17"/>
    </row>
    <row r="16" spans="1:5" x14ac:dyDescent="0.25">
      <c r="A16" s="21"/>
      <c r="B16" s="23"/>
      <c r="C16" s="23"/>
      <c r="D16" s="16"/>
      <c r="E16" s="17"/>
    </row>
    <row r="17" spans="1:5" x14ac:dyDescent="0.25">
      <c r="A17" s="21"/>
      <c r="B17" s="23"/>
      <c r="C17" s="23"/>
      <c r="D17" s="16"/>
      <c r="E17" s="17"/>
    </row>
    <row r="18" spans="1:5" x14ac:dyDescent="0.25">
      <c r="A18" s="21"/>
      <c r="B18" s="23"/>
      <c r="C18" s="23"/>
      <c r="D18" s="16"/>
      <c r="E18" s="17"/>
    </row>
    <row r="19" spans="1:5" x14ac:dyDescent="0.25">
      <c r="A19" s="1"/>
      <c r="B19" s="23"/>
      <c r="C19" s="23"/>
      <c r="D19" s="16"/>
      <c r="E19" s="17"/>
    </row>
    <row r="20" spans="1:5" x14ac:dyDescent="0.25">
      <c r="A20" s="1"/>
      <c r="B20" s="23"/>
      <c r="C20" s="23"/>
      <c r="D20" s="16"/>
      <c r="E20" s="17"/>
    </row>
    <row r="21" spans="1:5" x14ac:dyDescent="0.25">
      <c r="A21" s="1"/>
      <c r="B21" s="23"/>
      <c r="C21" s="23"/>
      <c r="D21" s="16"/>
      <c r="E21" s="17"/>
    </row>
    <row r="22" spans="1:5" x14ac:dyDescent="0.25">
      <c r="A22" s="1"/>
      <c r="B22" s="23"/>
      <c r="C22" s="23"/>
      <c r="D22" s="16"/>
      <c r="E22" s="17"/>
    </row>
    <row r="23" spans="1:5" x14ac:dyDescent="0.25">
      <c r="A23" s="1"/>
      <c r="B23" s="23"/>
      <c r="C23" s="23"/>
      <c r="D23" s="16"/>
      <c r="E23" s="17"/>
    </row>
    <row r="24" spans="1:5" x14ac:dyDescent="0.25">
      <c r="A24" s="1"/>
      <c r="B24" s="23"/>
      <c r="C24" s="23"/>
      <c r="D24" s="16"/>
      <c r="E24" s="17"/>
    </row>
    <row r="25" spans="1:5" x14ac:dyDescent="0.25">
      <c r="A25" s="1"/>
      <c r="B25" s="23"/>
      <c r="C25" s="23"/>
      <c r="D25" s="16"/>
      <c r="E25" s="17"/>
    </row>
    <row r="26" spans="1:5" x14ac:dyDescent="0.25">
      <c r="A26" s="1"/>
      <c r="B26" s="23"/>
      <c r="C26" s="23"/>
      <c r="D26" s="16"/>
      <c r="E26" s="17"/>
    </row>
    <row r="27" spans="1:5" x14ac:dyDescent="0.25">
      <c r="A27" s="1"/>
      <c r="B27" s="23"/>
      <c r="C27" s="23"/>
      <c r="D27" s="16"/>
      <c r="E27" s="17"/>
    </row>
    <row r="28" spans="1:5" ht="15.75" thickBot="1" x14ac:dyDescent="0.3">
      <c r="A28" s="35"/>
      <c r="B28" s="24"/>
      <c r="C28" s="24"/>
      <c r="D28" s="18"/>
      <c r="E28" s="19"/>
    </row>
    <row r="29" spans="1:5" ht="16.5" thickTop="1" thickBot="1" x14ac:dyDescent="0.3">
      <c r="A29" s="8" t="s">
        <v>16</v>
      </c>
      <c r="B29" s="10"/>
      <c r="C29" s="10"/>
      <c r="D29" s="13">
        <f>SUM(D4:D28)</f>
        <v>229284</v>
      </c>
      <c r="E29" s="14">
        <f>SUM(E4:E28)</f>
        <v>114693.25</v>
      </c>
    </row>
    <row r="30" spans="1:5" ht="15.75" thickTop="1" x14ac:dyDescent="0.25"/>
  </sheetData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Budgetopfølgning</vt:lpstr>
      <vt:lpstr>Enkeltansøgninger</vt:lpstr>
    </vt:vector>
  </TitlesOfParts>
  <Company>Kirkenettet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Kruse</dc:creator>
  <cp:lastModifiedBy>Lene Møller Krabbesmark</cp:lastModifiedBy>
  <cp:lastPrinted>2023-08-24T13:44:02Z</cp:lastPrinted>
  <dcterms:created xsi:type="dcterms:W3CDTF">2016-03-15T13:05:34Z</dcterms:created>
  <dcterms:modified xsi:type="dcterms:W3CDTF">2023-09-13T15:27:37Z</dcterms:modified>
</cp:coreProperties>
</file>