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2AB47EDB-31A7-482B-8C48-041BA1F90B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9" i="1"/>
  <c r="C25" i="1"/>
  <c r="C18" i="1"/>
  <c r="C7" i="1"/>
  <c r="C11" i="1"/>
  <c r="C14" i="1"/>
  <c r="E16" i="1" l="1"/>
  <c r="E23" i="2" l="1"/>
  <c r="D23" i="2"/>
  <c r="D29" i="1" s="1"/>
  <c r="E29" i="1" s="1"/>
  <c r="E24" i="1" l="1"/>
  <c r="E27" i="1" l="1"/>
  <c r="E21" i="1" l="1"/>
  <c r="E26" i="1"/>
  <c r="E23" i="1" l="1"/>
  <c r="E25" i="1"/>
  <c r="B30" i="1" l="1"/>
  <c r="E20" i="1" l="1"/>
  <c r="E22" i="1"/>
  <c r="E19" i="1"/>
  <c r="E18" i="1"/>
  <c r="E17" i="1"/>
  <c r="E15" i="1"/>
  <c r="E14" i="1"/>
  <c r="E13" i="1"/>
  <c r="E12" i="1"/>
  <c r="E11" i="1"/>
  <c r="E10" i="1"/>
  <c r="E7" i="1"/>
  <c r="E6" i="1"/>
  <c r="E5" i="1"/>
  <c r="E8" i="1"/>
  <c r="C29" i="1" l="1"/>
  <c r="B36" i="1"/>
  <c r="C30" i="1" l="1"/>
  <c r="D30" i="1"/>
  <c r="B39" i="1"/>
  <c r="E30" i="1" l="1"/>
  <c r="B40" i="1"/>
</calcChain>
</file>

<file path=xl/sharedStrings.xml><?xml version="1.0" encoding="utf-8"?>
<sst xmlns="http://schemas.openxmlformats.org/spreadsheetml/2006/main" count="90" uniqueCount="83">
  <si>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</si>
  <si>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</si>
  <si>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</si>
  <si>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</si>
  <si>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</si>
  <si>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</si>
  <si>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</si>
  <si>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</si>
  <si>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</si>
  <si>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</si>
  <si>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</si>
  <si>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</si>
  <si>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</si>
  <si>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</si>
  <si>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</si>
  <si>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</si>
  <si>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</si>
  <si>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</si>
  <si>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</si>
  <si>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</si>
  <si>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</si>
  <si>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</si>
  <si>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</si>
  <si>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</si>
  <si>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Overført overskud (akkumuleret)</t>
  </si>
  <si>
    <t>Stiftspræstestævne</t>
  </si>
  <si>
    <t>Kontingent Danske Kirkedage</t>
  </si>
  <si>
    <t>Dato</t>
  </si>
  <si>
    <t>Budgetteret resultat</t>
  </si>
  <si>
    <t>Kørsel mm. udvalgsmøder</t>
  </si>
  <si>
    <t>Arresthuspræst</t>
  </si>
  <si>
    <t>Lolland-Falsters Stifts Sociale Arbejde</t>
  </si>
  <si>
    <t>Kirken i sommerlandet</t>
  </si>
  <si>
    <t>Resultat</t>
  </si>
  <si>
    <t>Stege-Vordingborg Provsti</t>
  </si>
  <si>
    <t>Udvalget for Ældre og Kirke</t>
  </si>
  <si>
    <t>Det mellemkirkelige stiftsudvalg, inkl. årsmøde</t>
  </si>
  <si>
    <t>21.11.2023</t>
  </si>
  <si>
    <t>Stiftet/biskoppen</t>
  </si>
  <si>
    <t>Kommunikation (produktioner)</t>
  </si>
  <si>
    <t>Differentieret vedligeholdelse: provstivise workshops</t>
  </si>
  <si>
    <t>21.02.2024</t>
  </si>
  <si>
    <t>Hospitalspræst Birthe Friis</t>
  </si>
  <si>
    <t>Netværk mellem læger og præster</t>
  </si>
  <si>
    <t>Marianne Gaarden/styregruppen</t>
  </si>
  <si>
    <t>Diakonipræst Fejø</t>
  </si>
  <si>
    <t>Forventet resultat</t>
  </si>
  <si>
    <t>16.05.2024</t>
  </si>
  <si>
    <t>Kontingent Danske Kirkers Råd</t>
  </si>
  <si>
    <t>Diakonipræst Rødby</t>
  </si>
  <si>
    <t>13.11.2024</t>
  </si>
  <si>
    <t>Religionspædagogiske konsulenter m.fl.</t>
  </si>
  <si>
    <t>Konferencen Krydsfelt</t>
  </si>
  <si>
    <t>Sognepræst Anders Lauritsen</t>
  </si>
  <si>
    <t>Deltagelse i Himmelske Dage med Kirken i sommerlandet</t>
  </si>
  <si>
    <t>Budgetopfølgning Stiftsråd 2025</t>
  </si>
  <si>
    <t>Enkeltansøgninger 2025</t>
  </si>
  <si>
    <t>Ligning 2025</t>
  </si>
  <si>
    <t>Enkeltansøgninger 2025, inkl. udeståender fra 2024</t>
  </si>
  <si>
    <t>Realiseret i 2025</t>
  </si>
  <si>
    <t>Maribo Domsogns Menighedsråd</t>
  </si>
  <si>
    <t>Inspirationsdag for præster og kirkemusikere samt teaterforestillingen VÆK</t>
  </si>
  <si>
    <t>Teologisk Voksenundervisning, skoleår 2024-2025</t>
  </si>
  <si>
    <t>Noter</t>
  </si>
  <si>
    <t>Understøttelse af kirkemusik ved DR-gudstjenester</t>
  </si>
  <si>
    <t>Udgifter hidtil dækket af deltagerbetaling</t>
  </si>
  <si>
    <t>Medfinansiering af SYLF-medarbejder i 2024, udestående opkrævning</t>
  </si>
  <si>
    <t>Forventes afholdt i 2025</t>
  </si>
  <si>
    <t>Forventet opstart i 2025</t>
  </si>
  <si>
    <t>Medfinansiering af SYLF-medarbejder</t>
  </si>
  <si>
    <t>Folkekirkens Skoletjeneste - SYLF</t>
  </si>
  <si>
    <t>9. februar 2025</t>
  </si>
  <si>
    <t>Workshops afholdt februar 2025, afregning udestår</t>
  </si>
  <si>
    <t>Afsluttet, fremover en fast bevilling</t>
  </si>
  <si>
    <t>20.02.2025</t>
  </si>
  <si>
    <t>Emmaus-mødet 2025</t>
  </si>
  <si>
    <t>Pilgrimspræst Charlotte Backhaus</t>
  </si>
  <si>
    <t>Niels Jørgen Hansen for Emmaus-mødet</t>
  </si>
  <si>
    <t>Støtte til voluntører i Pilgrimshuset i 2025</t>
  </si>
  <si>
    <t>Birgittafestivalforeningen</t>
  </si>
  <si>
    <t>Birgittadage 2025, underskudsgaranti</t>
  </si>
  <si>
    <t>Biskop Marianne Christiansen</t>
  </si>
  <si>
    <t>Ansgar-kantate i 2025 (jubilæumsår)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</si>
</sst>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9" xfId="0" applyNumberFormat="1" applyFont="1" applyBorder="1"/>
    <xf numFmtId="4" fontId="0" fillId="0" borderId="7" xfId="0" applyNumberForma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5" xfId="0" applyNumberFormat="1" applyBorder="1"/>
    <xf numFmtId="164" fontId="2" fillId="0" borderId="0" xfId="0" applyNumberFormat="1" applyFont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0" xfId="0" applyNumberFormat="1" applyFont="1" applyBorder="1"/>
    <xf numFmtId="0" fontId="2" fillId="0" borderId="11" xfId="0" applyFont="1" applyBorder="1"/>
    <xf numFmtId="164" fontId="2" fillId="0" borderId="10" xfId="0" applyNumberFormat="1" applyFont="1" applyBorder="1"/>
    <xf numFmtId="0" fontId="5" fillId="0" borderId="11" xfId="0" applyFont="1" applyBorder="1"/>
    <xf numFmtId="164" fontId="5" fillId="0" borderId="10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5" fillId="0" borderId="1" xfId="0" applyNumberFormat="1" applyFont="1" applyBorder="1"/>
    <xf numFmtId="0" fontId="0" fillId="0" borderId="12" xfId="0" applyBorder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4" fontId="0" fillId="0" borderId="2" xfId="0" applyNumberFormat="1" applyBorder="1" applyAlignment="1">
      <alignment horizontal="left"/>
    </xf>
    <xf numFmtId="165" fontId="2" fillId="0" borderId="1" xfId="0" applyNumberFormat="1" applyFont="1" applyBorder="1"/>
    <xf numFmtId="165" fontId="7" fillId="0" borderId="1" xfId="0" applyNumberFormat="1" applyFont="1" applyBorder="1"/>
    <xf numFmtId="0" fontId="1" fillId="0" borderId="9" xfId="0" applyFont="1" applyBorder="1"/>
    <xf numFmtId="0" fontId="8" fillId="0" borderId="1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0"/>
  <sheetViews>
    <sheetView tabSelected="1" zoomScaleNormal="100" workbookViewId="0">
      <selection activeCell="C10" sqref="C10"/>
    </sheetView>
  </sheetViews>
  <sheetFormatPr defaultRowHeight="15" x14ac:dyDescent="0.25"/>
  <cols>
    <col min="1" max="1" width="47" customWidth="1"/>
    <col min="2" max="2" width="15.85546875" customWidth="1"/>
    <col min="3" max="3" width="14.140625" customWidth="1"/>
    <col min="4" max="4" width="14.85546875" customWidth="1"/>
    <col min="5" max="5" width="13.28515625" customWidth="1"/>
    <col min="7" max="8" width="0" hidden="1" customWidth="1"/>
  </cols>
  <sheetData>
    <row r="1" spans="1:5" ht="18.75" x14ac:dyDescent="0.3">
      <c r="A1" s="5" t="s">
        <v>55</v>
      </c>
    </row>
    <row r="3" spans="1:5" x14ac:dyDescent="0.25">
      <c r="A3" s="30" t="s">
        <v>71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2025</v>
      </c>
      <c r="C4" s="2" t="s">
        <v>7</v>
      </c>
      <c r="D4" s="2">
        <v>2025</v>
      </c>
      <c r="E4" s="3" t="s">
        <v>10</v>
      </c>
    </row>
    <row r="5" spans="1:5" x14ac:dyDescent="0.25">
      <c r="A5" s="24" t="s">
        <v>25</v>
      </c>
      <c r="B5" s="23">
        <v>145000</v>
      </c>
      <c r="C5" s="37"/>
      <c r="D5" s="23">
        <v>155000</v>
      </c>
      <c r="E5" s="11">
        <f t="shared" ref="E5:E27" si="0">B5-D5</f>
        <v>-10000</v>
      </c>
    </row>
    <row r="6" spans="1:5" x14ac:dyDescent="0.25">
      <c r="A6" s="24" t="s">
        <v>1</v>
      </c>
      <c r="B6" s="23">
        <v>100000</v>
      </c>
      <c r="C6" s="37"/>
      <c r="D6" s="23">
        <v>100000</v>
      </c>
      <c r="E6" s="11">
        <f t="shared" si="0"/>
        <v>0</v>
      </c>
    </row>
    <row r="7" spans="1:5" x14ac:dyDescent="0.25">
      <c r="A7" s="24" t="s">
        <v>2</v>
      </c>
      <c r="B7" s="23">
        <v>20000</v>
      </c>
      <c r="C7" s="37">
        <f>40</f>
        <v>40</v>
      </c>
      <c r="D7" s="23">
        <v>20000</v>
      </c>
      <c r="E7" s="11">
        <f t="shared" si="0"/>
        <v>0</v>
      </c>
    </row>
    <row r="8" spans="1:5" x14ac:dyDescent="0.25">
      <c r="A8" s="24" t="s">
        <v>70</v>
      </c>
      <c r="B8" s="23">
        <v>185000</v>
      </c>
      <c r="C8" s="37"/>
      <c r="D8" s="23">
        <v>185000</v>
      </c>
      <c r="E8" s="11">
        <f t="shared" si="0"/>
        <v>0</v>
      </c>
    </row>
    <row r="9" spans="1:5" s="41" customFormat="1" x14ac:dyDescent="0.25">
      <c r="A9" s="24" t="s">
        <v>69</v>
      </c>
      <c r="B9" s="23">
        <v>155000</v>
      </c>
      <c r="C9" s="37"/>
      <c r="D9" s="23">
        <v>155000</v>
      </c>
      <c r="E9" s="11">
        <f t="shared" si="0"/>
        <v>0</v>
      </c>
    </row>
    <row r="10" spans="1:5" x14ac:dyDescent="0.25">
      <c r="A10" s="24" t="s">
        <v>39</v>
      </c>
      <c r="B10" s="23">
        <v>90000</v>
      </c>
      <c r="C10" s="37"/>
      <c r="D10" s="23">
        <v>90000</v>
      </c>
      <c r="E10" s="11">
        <f t="shared" si="0"/>
        <v>0</v>
      </c>
    </row>
    <row r="11" spans="1:5" x14ac:dyDescent="0.25">
      <c r="A11" s="24" t="s">
        <v>36</v>
      </c>
      <c r="B11" s="23">
        <v>31000</v>
      </c>
      <c r="C11" s="37">
        <f>5000+2819.76</f>
        <v>7819.76</v>
      </c>
      <c r="D11" s="23">
        <v>31000</v>
      </c>
      <c r="E11" s="11">
        <f t="shared" si="0"/>
        <v>0</v>
      </c>
    </row>
    <row r="12" spans="1:5" x14ac:dyDescent="0.25">
      <c r="A12" s="24" t="s">
        <v>4</v>
      </c>
      <c r="B12" s="23">
        <v>30000</v>
      </c>
      <c r="C12" s="37"/>
      <c r="D12" s="23">
        <v>30000</v>
      </c>
      <c r="E12" s="11">
        <f t="shared" si="0"/>
        <v>0</v>
      </c>
    </row>
    <row r="13" spans="1:5" x14ac:dyDescent="0.25">
      <c r="A13" s="24" t="s">
        <v>5</v>
      </c>
      <c r="B13" s="23">
        <v>375000</v>
      </c>
      <c r="C13" s="37">
        <f>8505.94+53162.11+12758.91</f>
        <v>74426.960000000006</v>
      </c>
      <c r="D13" s="23">
        <v>375000</v>
      </c>
      <c r="E13" s="11">
        <f t="shared" si="0"/>
        <v>0</v>
      </c>
    </row>
    <row r="14" spans="1:5" x14ac:dyDescent="0.25">
      <c r="A14" s="24" t="s">
        <v>29</v>
      </c>
      <c r="B14" s="23">
        <v>38000</v>
      </c>
      <c r="C14" s="37">
        <f>501+3006+26.76+189.55-741+1950</f>
        <v>4932.3100000000004</v>
      </c>
      <c r="D14" s="23">
        <v>38000</v>
      </c>
      <c r="E14" s="11">
        <f t="shared" si="0"/>
        <v>0</v>
      </c>
    </row>
    <row r="15" spans="1:5" x14ac:dyDescent="0.25">
      <c r="A15" s="24" t="s">
        <v>26</v>
      </c>
      <c r="B15" s="23">
        <v>2500</v>
      </c>
      <c r="C15" s="37"/>
      <c r="D15" s="23">
        <v>2500</v>
      </c>
      <c r="E15" s="11">
        <f t="shared" si="0"/>
        <v>0</v>
      </c>
    </row>
    <row r="16" spans="1:5" x14ac:dyDescent="0.25">
      <c r="A16" s="24" t="s">
        <v>48</v>
      </c>
      <c r="B16" s="25">
        <v>6800</v>
      </c>
      <c r="C16" s="38"/>
      <c r="D16" s="37">
        <v>7244</v>
      </c>
      <c r="E16" s="11">
        <f t="shared" ref="E16" si="1">B16-D16</f>
        <v>-444</v>
      </c>
    </row>
    <row r="17" spans="1:5" x14ac:dyDescent="0.25">
      <c r="A17" s="24" t="s">
        <v>3</v>
      </c>
      <c r="B17" s="23">
        <v>5000</v>
      </c>
      <c r="C17" s="37"/>
      <c r="D17" s="23">
        <v>5000</v>
      </c>
      <c r="E17" s="11">
        <f t="shared" si="0"/>
        <v>0</v>
      </c>
    </row>
    <row r="18" spans="1:5" x14ac:dyDescent="0.25">
      <c r="A18" s="24" t="s">
        <v>20</v>
      </c>
      <c r="B18" s="23">
        <v>5000</v>
      </c>
      <c r="C18" s="37">
        <f>138+319+329.95</f>
        <v>786.95</v>
      </c>
      <c r="D18" s="23">
        <v>5000</v>
      </c>
      <c r="E18" s="11">
        <f t="shared" si="0"/>
        <v>0</v>
      </c>
    </row>
    <row r="19" spans="1:5" x14ac:dyDescent="0.25">
      <c r="A19" s="24" t="s">
        <v>21</v>
      </c>
      <c r="B19" s="23">
        <v>5000</v>
      </c>
      <c r="C19" s="37"/>
      <c r="D19" s="23">
        <v>5000</v>
      </c>
      <c r="E19" s="11">
        <f t="shared" si="0"/>
        <v>0</v>
      </c>
    </row>
    <row r="20" spans="1:5" x14ac:dyDescent="0.25">
      <c r="A20" s="24" t="s">
        <v>45</v>
      </c>
      <c r="B20" s="23">
        <v>5000</v>
      </c>
      <c r="C20" s="37"/>
      <c r="D20" s="23">
        <v>5000</v>
      </c>
      <c r="E20" s="11">
        <f t="shared" si="0"/>
        <v>0</v>
      </c>
    </row>
    <row r="21" spans="1:5" x14ac:dyDescent="0.25">
      <c r="A21" s="24" t="s">
        <v>49</v>
      </c>
      <c r="B21" s="23">
        <v>5000</v>
      </c>
      <c r="C21" s="37"/>
      <c r="D21" s="23">
        <v>5000</v>
      </c>
      <c r="E21" s="11">
        <f t="shared" si="0"/>
        <v>0</v>
      </c>
    </row>
    <row r="22" spans="1:5" x14ac:dyDescent="0.25">
      <c r="A22" s="24" t="s">
        <v>22</v>
      </c>
      <c r="B22" s="23">
        <v>5000</v>
      </c>
      <c r="C22" s="37"/>
      <c r="D22" s="23">
        <v>5000</v>
      </c>
      <c r="E22" s="11">
        <f t="shared" si="0"/>
        <v>0</v>
      </c>
    </row>
    <row r="23" spans="1:5" x14ac:dyDescent="0.25">
      <c r="A23" s="24" t="s">
        <v>23</v>
      </c>
      <c r="B23" s="23">
        <v>5000</v>
      </c>
      <c r="C23" s="37"/>
      <c r="D23" s="23">
        <v>5000</v>
      </c>
      <c r="E23" s="11">
        <f t="shared" si="0"/>
        <v>0</v>
      </c>
    </row>
    <row r="24" spans="1:5" x14ac:dyDescent="0.25">
      <c r="A24" s="24" t="s">
        <v>30</v>
      </c>
      <c r="B24" s="23">
        <v>5000</v>
      </c>
      <c r="C24" s="37"/>
      <c r="D24" s="23">
        <v>5000</v>
      </c>
      <c r="E24" s="11">
        <f t="shared" si="0"/>
        <v>0</v>
      </c>
    </row>
    <row r="25" spans="1:5" x14ac:dyDescent="0.25">
      <c r="A25" s="24" t="s">
        <v>18</v>
      </c>
      <c r="B25" s="23">
        <v>40000</v>
      </c>
      <c r="C25" s="37">
        <f>500+6800</f>
        <v>7300</v>
      </c>
      <c r="D25" s="23">
        <v>40000</v>
      </c>
      <c r="E25" s="11">
        <f t="shared" si="0"/>
        <v>0</v>
      </c>
    </row>
    <row r="26" spans="1:5" x14ac:dyDescent="0.25">
      <c r="A26" s="24" t="s">
        <v>31</v>
      </c>
      <c r="B26" s="23">
        <v>50000</v>
      </c>
      <c r="C26" s="37"/>
      <c r="D26" s="23">
        <v>50000</v>
      </c>
      <c r="E26" s="11">
        <f t="shared" si="0"/>
        <v>0</v>
      </c>
    </row>
    <row r="27" spans="1:5" x14ac:dyDescent="0.25">
      <c r="A27" s="24" t="s">
        <v>32</v>
      </c>
      <c r="B27" s="23">
        <v>25000</v>
      </c>
      <c r="C27" s="37"/>
      <c r="D27" s="23">
        <v>25000</v>
      </c>
      <c r="E27" s="11">
        <f t="shared" si="0"/>
        <v>0</v>
      </c>
    </row>
    <row r="28" spans="1:5" x14ac:dyDescent="0.25">
      <c r="A28" s="24"/>
      <c r="B28" s="25"/>
      <c r="C28" s="37"/>
      <c r="D28" s="11"/>
      <c r="E28" s="11"/>
    </row>
    <row r="29" spans="1:5" x14ac:dyDescent="0.25">
      <c r="A29" s="24" t="s">
        <v>58</v>
      </c>
      <c r="B29" s="25">
        <v>0</v>
      </c>
      <c r="C29" s="37">
        <f>Enkeltansøgninger!E23</f>
        <v>46395</v>
      </c>
      <c r="D29" s="11">
        <f>Enkeltansøgninger!D23</f>
        <v>219441</v>
      </c>
      <c r="E29" s="11">
        <f>B29-D29</f>
        <v>-219441</v>
      </c>
    </row>
    <row r="30" spans="1:5" x14ac:dyDescent="0.25">
      <c r="A30" s="26" t="s">
        <v>11</v>
      </c>
      <c r="B30" s="27">
        <f>SUM(B5:B29)</f>
        <v>1333300</v>
      </c>
      <c r="C30" s="31">
        <f>SUM(C5:C29)</f>
        <v>141700.97999999998</v>
      </c>
      <c r="D30" s="28">
        <f>SUM(D5:D29)</f>
        <v>1563185</v>
      </c>
      <c r="E30" s="28">
        <f>B30-D30</f>
        <v>-229885</v>
      </c>
    </row>
    <row r="31" spans="1:5" x14ac:dyDescent="0.25">
      <c r="A31" s="35"/>
      <c r="B31" s="33"/>
      <c r="C31" s="34"/>
      <c r="D31" s="33"/>
      <c r="E31" s="33"/>
    </row>
    <row r="32" spans="1:5" x14ac:dyDescent="0.25">
      <c r="A32" s="29"/>
      <c r="B32" s="19"/>
      <c r="C32" s="19"/>
      <c r="D32" s="19"/>
      <c r="E32" s="19"/>
    </row>
    <row r="33" spans="1:5" x14ac:dyDescent="0.25">
      <c r="A33" s="30" t="s">
        <v>12</v>
      </c>
      <c r="B33" s="19"/>
      <c r="C33" s="19"/>
      <c r="D33" s="19"/>
      <c r="E33" s="19"/>
    </row>
    <row r="34" spans="1:5" x14ac:dyDescent="0.25">
      <c r="A34" s="29" t="s">
        <v>57</v>
      </c>
      <c r="B34" s="19">
        <v>1300000</v>
      </c>
      <c r="C34" s="19"/>
      <c r="D34" s="19"/>
      <c r="E34" s="19"/>
    </row>
    <row r="35" spans="1:5" x14ac:dyDescent="0.25">
      <c r="A35" t="s">
        <v>24</v>
      </c>
      <c r="B35" s="19">
        <v>353168</v>
      </c>
      <c r="C35" s="6"/>
      <c r="D35" s="6"/>
      <c r="E35" s="6"/>
    </row>
    <row r="36" spans="1:5" x14ac:dyDescent="0.25">
      <c r="A36" s="4" t="s">
        <v>13</v>
      </c>
      <c r="B36" s="7">
        <f>SUM(B34:B35)</f>
        <v>1653168</v>
      </c>
      <c r="C36" s="6"/>
      <c r="D36" s="6"/>
      <c r="E36" s="6"/>
    </row>
    <row r="37" spans="1:5" x14ac:dyDescent="0.25">
      <c r="A37" s="4"/>
      <c r="B37" s="7"/>
      <c r="C37" s="6"/>
      <c r="D37" s="6"/>
      <c r="E37" s="6"/>
    </row>
    <row r="38" spans="1:5" x14ac:dyDescent="0.25">
      <c r="A38" s="4" t="s">
        <v>33</v>
      </c>
      <c r="B38" s="6"/>
      <c r="C38" s="6"/>
      <c r="D38" s="6"/>
      <c r="E38" s="6"/>
    </row>
    <row r="39" spans="1:5" x14ac:dyDescent="0.25">
      <c r="A39" t="s">
        <v>28</v>
      </c>
      <c r="B39" s="6">
        <f>SUM(B36-B30)</f>
        <v>319868</v>
      </c>
      <c r="C39" s="6"/>
      <c r="D39" s="6"/>
      <c r="E39" s="6"/>
    </row>
    <row r="40" spans="1:5" x14ac:dyDescent="0.25">
      <c r="A40" s="4" t="s">
        <v>46</v>
      </c>
      <c r="B40" s="7">
        <f>B36-D30</f>
        <v>89983</v>
      </c>
    </row>
  </sheetData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zoomScaleNormal="100" workbookViewId="0">
      <selection activeCell="A28" sqref="A28"/>
    </sheetView>
  </sheetViews>
  <sheetFormatPr defaultRowHeight="15" x14ac:dyDescent="0.25"/>
  <cols>
    <col min="1" max="1" width="14.85546875" customWidth="1"/>
    <col min="2" max="2" width="36.5703125" customWidth="1"/>
    <col min="3" max="3" width="68" customWidth="1"/>
    <col min="4" max="4" width="11.7109375" style="12" customWidth="1"/>
    <col min="5" max="5" width="15.7109375" style="12" customWidth="1"/>
    <col min="6" max="6" width="42.28515625" customWidth="1"/>
  </cols>
  <sheetData>
    <row r="1" spans="1:6" ht="18.75" x14ac:dyDescent="0.3">
      <c r="A1" s="5" t="s">
        <v>56</v>
      </c>
      <c r="C1" t="s">
        <v>19</v>
      </c>
    </row>
    <row r="2" spans="1:6" ht="15.75" thickBot="1" x14ac:dyDescent="0.3"/>
    <row r="3" spans="1:6" ht="16.5" thickTop="1" thickBot="1" x14ac:dyDescent="0.3">
      <c r="A3" s="8" t="s">
        <v>27</v>
      </c>
      <c r="B3" s="9" t="s">
        <v>14</v>
      </c>
      <c r="C3" s="9" t="s">
        <v>15</v>
      </c>
      <c r="D3" s="13" t="s">
        <v>17</v>
      </c>
      <c r="E3" s="14" t="s">
        <v>59</v>
      </c>
      <c r="F3" s="39" t="s">
        <v>63</v>
      </c>
    </row>
    <row r="4" spans="1:6" ht="15.75" customHeight="1" thickTop="1" x14ac:dyDescent="0.25">
      <c r="A4" s="20" t="s">
        <v>37</v>
      </c>
      <c r="B4" s="21" t="s">
        <v>38</v>
      </c>
      <c r="C4" s="21" t="s">
        <v>40</v>
      </c>
      <c r="D4" s="15">
        <v>57500</v>
      </c>
      <c r="E4" s="16"/>
      <c r="F4" s="40" t="s">
        <v>72</v>
      </c>
    </row>
    <row r="5" spans="1:6" ht="15.75" customHeight="1" x14ac:dyDescent="0.25">
      <c r="A5" s="36" t="s">
        <v>41</v>
      </c>
      <c r="B5" s="21" t="s">
        <v>35</v>
      </c>
      <c r="C5" s="21" t="s">
        <v>61</v>
      </c>
      <c r="D5" s="15">
        <v>25000</v>
      </c>
      <c r="E5" s="16"/>
      <c r="F5" s="40" t="s">
        <v>67</v>
      </c>
    </row>
    <row r="6" spans="1:6" x14ac:dyDescent="0.25">
      <c r="A6" s="36" t="s">
        <v>41</v>
      </c>
      <c r="B6" s="1" t="s">
        <v>42</v>
      </c>
      <c r="C6" s="1" t="s">
        <v>43</v>
      </c>
      <c r="D6" s="16">
        <v>15000</v>
      </c>
      <c r="E6" s="16"/>
      <c r="F6" s="40" t="s">
        <v>68</v>
      </c>
    </row>
    <row r="7" spans="1:6" x14ac:dyDescent="0.25">
      <c r="A7" s="36" t="s">
        <v>41</v>
      </c>
      <c r="B7" s="21" t="s">
        <v>44</v>
      </c>
      <c r="C7" s="21" t="s">
        <v>62</v>
      </c>
      <c r="D7" s="15">
        <v>28000</v>
      </c>
      <c r="E7" s="16"/>
      <c r="F7" s="40" t="s">
        <v>65</v>
      </c>
    </row>
    <row r="8" spans="1:6" x14ac:dyDescent="0.25">
      <c r="A8" s="20" t="s">
        <v>47</v>
      </c>
      <c r="B8" t="s">
        <v>34</v>
      </c>
      <c r="C8" s="1" t="s">
        <v>66</v>
      </c>
      <c r="D8" s="15">
        <v>39608</v>
      </c>
      <c r="E8" s="16">
        <v>36395</v>
      </c>
      <c r="F8" s="40" t="s">
        <v>73</v>
      </c>
    </row>
    <row r="9" spans="1:6" x14ac:dyDescent="0.25">
      <c r="A9" s="20" t="s">
        <v>47</v>
      </c>
      <c r="B9" s="21" t="s">
        <v>60</v>
      </c>
      <c r="C9" s="21" t="s">
        <v>64</v>
      </c>
      <c r="D9" s="15">
        <v>10000</v>
      </c>
      <c r="E9" s="16">
        <v>10000</v>
      </c>
      <c r="F9" s="40"/>
    </row>
    <row r="10" spans="1:6" ht="15" customHeight="1" x14ac:dyDescent="0.25">
      <c r="A10" s="1" t="s">
        <v>50</v>
      </c>
      <c r="B10" s="21" t="s">
        <v>51</v>
      </c>
      <c r="C10" s="21" t="s">
        <v>52</v>
      </c>
      <c r="D10" s="15">
        <v>5000</v>
      </c>
      <c r="E10" s="16"/>
      <c r="F10" s="40"/>
    </row>
    <row r="11" spans="1:6" x14ac:dyDescent="0.25">
      <c r="A11" s="1" t="s">
        <v>50</v>
      </c>
      <c r="B11" s="21" t="s">
        <v>53</v>
      </c>
      <c r="C11" s="21" t="s">
        <v>54</v>
      </c>
      <c r="D11" s="15">
        <v>6833</v>
      </c>
      <c r="E11" s="16"/>
      <c r="F11" s="40"/>
    </row>
    <row r="12" spans="1:6" ht="15" customHeight="1" x14ac:dyDescent="0.25">
      <c r="A12" s="1" t="s">
        <v>74</v>
      </c>
      <c r="B12" s="21" t="s">
        <v>77</v>
      </c>
      <c r="C12" s="21" t="s">
        <v>75</v>
      </c>
      <c r="D12" s="15">
        <v>10000</v>
      </c>
      <c r="E12" s="16"/>
      <c r="F12" s="40"/>
    </row>
    <row r="13" spans="1:6" x14ac:dyDescent="0.25">
      <c r="A13" s="1" t="s">
        <v>74</v>
      </c>
      <c r="B13" s="21" t="s">
        <v>76</v>
      </c>
      <c r="C13" s="21" t="s">
        <v>78</v>
      </c>
      <c r="D13" s="15">
        <v>7500</v>
      </c>
      <c r="E13" s="16"/>
      <c r="F13" s="40"/>
    </row>
    <row r="14" spans="1:6" x14ac:dyDescent="0.25">
      <c r="A14" s="1" t="s">
        <v>74</v>
      </c>
      <c r="B14" s="21" t="s">
        <v>79</v>
      </c>
      <c r="C14" s="21" t="s">
        <v>80</v>
      </c>
      <c r="D14" s="15">
        <v>10000</v>
      </c>
      <c r="E14" s="16"/>
      <c r="F14" s="40"/>
    </row>
    <row r="15" spans="1:6" x14ac:dyDescent="0.25">
      <c r="A15" s="1" t="s">
        <v>74</v>
      </c>
      <c r="B15" s="21" t="s">
        <v>81</v>
      </c>
      <c r="C15" s="21" t="s">
        <v>82</v>
      </c>
      <c r="D15" s="15">
        <v>5000</v>
      </c>
      <c r="E15" s="16"/>
      <c r="F15" s="40"/>
    </row>
    <row r="16" spans="1:6" x14ac:dyDescent="0.25">
      <c r="A16" s="1"/>
      <c r="B16" s="21"/>
      <c r="C16" s="21"/>
      <c r="D16" s="15"/>
      <c r="E16" s="16"/>
      <c r="F16" s="40"/>
    </row>
    <row r="17" spans="1:6" x14ac:dyDescent="0.25">
      <c r="A17" s="1"/>
      <c r="B17" s="21"/>
      <c r="C17" s="21"/>
      <c r="D17" s="15"/>
      <c r="E17" s="16"/>
      <c r="F17" s="40"/>
    </row>
    <row r="18" spans="1:6" x14ac:dyDescent="0.25">
      <c r="A18" s="1"/>
      <c r="B18" s="21"/>
      <c r="C18" s="21"/>
      <c r="D18" s="15"/>
      <c r="E18" s="16"/>
      <c r="F18" s="40"/>
    </row>
    <row r="19" spans="1:6" x14ac:dyDescent="0.25">
      <c r="A19" s="1"/>
      <c r="B19" s="21"/>
      <c r="C19" s="21"/>
      <c r="D19" s="15"/>
      <c r="E19" s="16"/>
      <c r="F19" s="40"/>
    </row>
    <row r="20" spans="1:6" x14ac:dyDescent="0.25">
      <c r="A20" s="1"/>
      <c r="B20" s="21"/>
      <c r="C20" s="21"/>
      <c r="D20" s="15"/>
      <c r="E20" s="16"/>
      <c r="F20" s="40"/>
    </row>
    <row r="21" spans="1:6" x14ac:dyDescent="0.25">
      <c r="A21" s="1"/>
      <c r="B21" s="21"/>
      <c r="C21" s="21"/>
      <c r="D21" s="15"/>
      <c r="E21" s="16"/>
      <c r="F21" s="40"/>
    </row>
    <row r="22" spans="1:6" ht="15.75" thickBot="1" x14ac:dyDescent="0.3">
      <c r="A22" s="32"/>
      <c r="B22" s="22"/>
      <c r="C22" s="22"/>
      <c r="D22" s="17"/>
      <c r="E22" s="18"/>
      <c r="F22" s="40"/>
    </row>
    <row r="23" spans="1:6" ht="16.5" thickTop="1" thickBot="1" x14ac:dyDescent="0.3">
      <c r="A23" s="8" t="s">
        <v>16</v>
      </c>
      <c r="B23" s="10"/>
      <c r="C23" s="10"/>
      <c r="D23" s="13">
        <f>SUM(D4:D22)</f>
        <v>219441</v>
      </c>
      <c r="E23" s="14">
        <f>SUM(E4:E22)</f>
        <v>46395</v>
      </c>
    </row>
    <row r="24" spans="1:6" ht="15.75" thickTop="1" x14ac:dyDescent="0.25"/>
  </sheetData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2024-02-14T09:30:39Z</cp:lastPrinted>
  <dcterms:created xsi:type="dcterms:W3CDTF">2016-03-15T13:05:34Z</dcterms:created>
  <dcterms:modified xsi:type="dcterms:W3CDTF">2025-02-26T10:23:39Z</dcterms:modified>
</cp:coreProperties>
</file>